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85" windowWidth="15120" windowHeight="75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Лист1!$B$1:$K$807</definedName>
  </definedNames>
  <calcPr calcId="124519" refMode="R1C1"/>
</workbook>
</file>

<file path=xl/calcChain.xml><?xml version="1.0" encoding="utf-8"?>
<calcChain xmlns="http://schemas.openxmlformats.org/spreadsheetml/2006/main">
  <c r="G784" i="1"/>
  <c r="G753"/>
  <c r="G732"/>
  <c r="G712"/>
  <c r="G687"/>
  <c r="G694"/>
  <c r="G656"/>
  <c r="G630"/>
  <c r="G598"/>
  <c r="G590"/>
  <c r="G581" l="1"/>
  <c r="G575"/>
  <c r="G561"/>
  <c r="G563"/>
  <c r="G553"/>
  <c r="G554" s="1"/>
  <c r="G528"/>
  <c r="G529"/>
  <c r="G535"/>
  <c r="G534" s="1"/>
  <c r="G550"/>
  <c r="G540"/>
  <c r="G537"/>
  <c r="G547"/>
  <c r="G539"/>
  <c r="G518"/>
  <c r="G509"/>
  <c r="G510"/>
  <c r="G514"/>
  <c r="G513" s="1"/>
  <c r="G520"/>
  <c r="G521" s="1"/>
  <c r="G472"/>
  <c r="G463"/>
  <c r="G464" s="1"/>
  <c r="G465" s="1"/>
  <c r="G458"/>
  <c r="G460"/>
  <c r="G471"/>
  <c r="G469" s="1"/>
  <c r="G476" s="1"/>
  <c r="G497"/>
  <c r="G496"/>
  <c r="G498"/>
  <c r="G490"/>
  <c r="G478"/>
  <c r="G477" s="1"/>
  <c r="G501"/>
  <c r="G502" s="1"/>
  <c r="G432"/>
  <c r="G444"/>
  <c r="G439"/>
  <c r="G438" s="1"/>
  <c r="G433"/>
  <c r="G421"/>
  <c r="G420"/>
  <c r="G424"/>
  <c r="G425" s="1"/>
  <c r="G390"/>
  <c r="G381"/>
  <c r="G382" s="1"/>
  <c r="G352"/>
  <c r="G320"/>
  <c r="G311"/>
  <c r="G312" s="1"/>
  <c r="G293"/>
  <c r="G282"/>
  <c r="G273" s="1"/>
  <c r="G272"/>
  <c r="G271" s="1"/>
  <c r="G265"/>
  <c r="G264"/>
  <c r="G284"/>
  <c r="G285" s="1"/>
  <c r="G256"/>
  <c r="G257" s="1"/>
  <c r="G259" s="1"/>
  <c r="G234"/>
  <c r="G212"/>
  <c r="G164"/>
  <c r="G146"/>
  <c r="G127"/>
  <c r="G128"/>
  <c r="G100"/>
  <c r="G104"/>
  <c r="G102" s="1"/>
  <c r="G98"/>
  <c r="G96" s="1"/>
  <c r="G101" s="1"/>
  <c r="G97"/>
  <c r="G77"/>
  <c r="G76" s="1"/>
  <c r="G74"/>
  <c r="G79"/>
  <c r="G78" s="1"/>
  <c r="G51"/>
  <c r="G43"/>
  <c r="G44"/>
  <c r="G42"/>
  <c r="G19"/>
  <c r="G13"/>
  <c r="G254"/>
  <c r="G118"/>
  <c r="G105" s="1"/>
  <c r="G120"/>
  <c r="G121" s="1"/>
  <c r="G794"/>
  <c r="G795"/>
  <c r="G796"/>
  <c r="G769"/>
  <c r="G770"/>
  <c r="G764"/>
  <c r="G763"/>
  <c r="G768"/>
  <c r="G766"/>
  <c r="G765"/>
  <c r="G771"/>
  <c r="G773"/>
  <c r="G767"/>
  <c r="G752"/>
  <c r="G761"/>
  <c r="G760" s="1"/>
  <c r="G775"/>
  <c r="G740"/>
  <c r="G741"/>
  <c r="G739"/>
  <c r="G743"/>
  <c r="G744"/>
  <c r="G720"/>
  <c r="G719"/>
  <c r="G699"/>
  <c r="G664"/>
  <c r="G667"/>
  <c r="G672"/>
  <c r="G669"/>
  <c r="G670"/>
  <c r="G671"/>
  <c r="G665"/>
  <c r="G666"/>
  <c r="G647"/>
  <c r="G635"/>
  <c r="G633"/>
  <c r="G640"/>
  <c r="G639"/>
  <c r="G638"/>
  <c r="G637"/>
  <c r="G636"/>
  <c r="G634"/>
  <c r="G632"/>
  <c r="G602"/>
  <c r="G604"/>
  <c r="G607"/>
  <c r="G606"/>
  <c r="G605"/>
  <c r="G600"/>
  <c r="G573"/>
  <c r="G546"/>
  <c r="G538"/>
  <c r="G541"/>
  <c r="G542"/>
  <c r="G543"/>
  <c r="G544"/>
  <c r="G545"/>
  <c r="G548"/>
  <c r="G549"/>
  <c r="G516"/>
  <c r="G517"/>
  <c r="G480"/>
  <c r="G481"/>
  <c r="G482"/>
  <c r="G484"/>
  <c r="G485"/>
  <c r="G486"/>
  <c r="G487"/>
  <c r="G488"/>
  <c r="G489"/>
  <c r="G491"/>
  <c r="G492"/>
  <c r="G493"/>
  <c r="G494"/>
  <c r="G495"/>
  <c r="G456"/>
  <c r="G441"/>
  <c r="G442"/>
  <c r="G443"/>
  <c r="G446"/>
  <c r="G447"/>
  <c r="G448"/>
  <c r="G449"/>
  <c r="G450"/>
  <c r="G451"/>
  <c r="G452"/>
  <c r="G453"/>
  <c r="G454"/>
  <c r="G455"/>
  <c r="G459"/>
  <c r="G410"/>
  <c r="G398"/>
  <c r="G409"/>
  <c r="G415"/>
  <c r="G417"/>
  <c r="G416"/>
  <c r="G418"/>
  <c r="G419"/>
  <c r="G377"/>
  <c r="G364"/>
  <c r="G363"/>
  <c r="G362"/>
  <c r="G87"/>
  <c r="G641"/>
  <c r="G629"/>
  <c r="G628" s="1"/>
  <c r="G625"/>
  <c r="G624"/>
  <c r="G623"/>
  <c r="G609"/>
  <c r="G376"/>
  <c r="G723"/>
  <c r="G35"/>
  <c r="G36" s="1"/>
  <c r="G61"/>
  <c r="G62" s="1"/>
  <c r="G90"/>
  <c r="G137"/>
  <c r="G138" s="1"/>
  <c r="G139" s="1"/>
  <c r="G155"/>
  <c r="G156" s="1"/>
  <c r="G157" s="1"/>
  <c r="G181"/>
  <c r="G203"/>
  <c r="G204" s="1"/>
  <c r="G224"/>
  <c r="G225" s="1"/>
  <c r="G226" s="1"/>
  <c r="G227" s="1"/>
  <c r="G343"/>
  <c r="G344" s="1"/>
  <c r="G616"/>
  <c r="G617" s="1"/>
  <c r="G678"/>
  <c r="G702"/>
  <c r="G799"/>
  <c r="G57"/>
  <c r="G58"/>
  <c r="G52" s="1"/>
  <c r="G50"/>
  <c r="G49" s="1"/>
  <c r="G31"/>
  <c r="G30"/>
  <c r="G18"/>
  <c r="G17" s="1"/>
  <c r="G11"/>
  <c r="G233"/>
  <c r="G232"/>
  <c r="G230"/>
  <c r="G238" s="1"/>
  <c r="G608"/>
  <c r="G405"/>
  <c r="G404"/>
  <c r="G403"/>
  <c r="G402"/>
  <c r="G371"/>
  <c r="G370"/>
  <c r="G369"/>
  <c r="G368"/>
  <c r="G367"/>
  <c r="G375"/>
  <c r="G374"/>
  <c r="G373"/>
  <c r="G372"/>
  <c r="G366"/>
  <c r="G241"/>
  <c r="G239" s="1"/>
  <c r="G574"/>
  <c r="G365"/>
  <c r="G698"/>
  <c r="G603"/>
  <c r="G414"/>
  <c r="G570"/>
  <c r="G413"/>
  <c r="G412"/>
  <c r="G411"/>
  <c r="G697"/>
  <c r="G700"/>
  <c r="G408"/>
  <c r="G361"/>
  <c r="G407"/>
  <c r="G129"/>
  <c r="G126" s="1"/>
  <c r="G131" s="1"/>
  <c r="G147"/>
  <c r="G792"/>
  <c r="G791" s="1"/>
  <c r="G737"/>
  <c r="G736" s="1"/>
  <c r="G716"/>
  <c r="G715" s="1"/>
  <c r="G693"/>
  <c r="G692" s="1"/>
  <c r="G662"/>
  <c r="G597"/>
  <c r="G596" s="1"/>
  <c r="G568"/>
  <c r="G567" s="1"/>
  <c r="G358"/>
  <c r="G357" s="1"/>
  <c r="G300"/>
  <c r="G299" s="1"/>
  <c r="G133"/>
  <c r="G132" s="1"/>
  <c r="G151"/>
  <c r="G150" s="1"/>
  <c r="G170"/>
  <c r="G169" s="1"/>
  <c r="G194"/>
  <c r="G193" s="1"/>
  <c r="G216"/>
  <c r="G215"/>
  <c r="G797"/>
  <c r="G783"/>
  <c r="G731"/>
  <c r="G721"/>
  <c r="G718"/>
  <c r="G710"/>
  <c r="G709"/>
  <c r="G686"/>
  <c r="G684" s="1"/>
  <c r="G691" s="1"/>
  <c r="G685"/>
  <c r="G572"/>
  <c r="G406"/>
  <c r="G401"/>
  <c r="G400"/>
  <c r="G88"/>
  <c r="G82" s="1"/>
  <c r="G135"/>
  <c r="G134"/>
  <c r="G153"/>
  <c r="G152" s="1"/>
  <c r="G200"/>
  <c r="G222"/>
  <c r="G309"/>
  <c r="G301" s="1"/>
  <c r="G178"/>
  <c r="G163"/>
  <c r="G161" s="1"/>
  <c r="G168" s="1"/>
  <c r="G211"/>
  <c r="G209" s="1"/>
  <c r="G214" s="1"/>
  <c r="G292"/>
  <c r="G341"/>
  <c r="G328"/>
  <c r="G327"/>
  <c r="G326" s="1"/>
  <c r="G319"/>
  <c r="G378"/>
  <c r="G351"/>
  <c r="G396"/>
  <c r="G395" s="1"/>
  <c r="G389"/>
  <c r="G387" s="1"/>
  <c r="G394" s="1"/>
  <c r="G610"/>
  <c r="G589"/>
  <c r="G587" s="1"/>
  <c r="G655"/>
  <c r="G661"/>
  <c r="G145"/>
  <c r="G143" s="1"/>
  <c r="G69"/>
  <c r="G68" s="1"/>
  <c r="G75" s="1"/>
  <c r="G654"/>
  <c r="G588"/>
  <c r="G560"/>
  <c r="G527"/>
  <c r="G470"/>
  <c r="G431"/>
  <c r="G388"/>
  <c r="G350"/>
  <c r="G318"/>
  <c r="G291"/>
  <c r="G263"/>
  <c r="G210"/>
  <c r="G190"/>
  <c r="G189"/>
  <c r="G188"/>
  <c r="G162"/>
  <c r="G144"/>
  <c r="G70"/>
  <c r="G182"/>
  <c r="G183" s="1"/>
  <c r="G20"/>
  <c r="G171"/>
  <c r="G184"/>
  <c r="G195"/>
  <c r="G242"/>
  <c r="G653"/>
  <c r="G217"/>
  <c r="G290"/>
  <c r="G298" s="1"/>
  <c r="G91"/>
  <c r="G187" l="1"/>
  <c r="G192" s="1"/>
  <c r="G262"/>
  <c r="G270" s="1"/>
  <c r="G507"/>
  <c r="G512" s="1"/>
  <c r="G430"/>
  <c r="G526"/>
  <c r="G149"/>
  <c r="G154" s="1"/>
  <c r="G158" s="1"/>
  <c r="G569"/>
  <c r="G10"/>
  <c r="G205"/>
  <c r="G206" s="1"/>
  <c r="G317"/>
  <c r="G325" s="1"/>
  <c r="G313"/>
  <c r="G801"/>
  <c r="G793"/>
  <c r="G777"/>
  <c r="G745"/>
  <c r="G725"/>
  <c r="G717"/>
  <c r="G695"/>
  <c r="G703"/>
  <c r="G704" s="1"/>
  <c r="G663"/>
  <c r="G622"/>
  <c r="G627" s="1"/>
  <c r="G89"/>
  <c r="G93" s="1"/>
  <c r="G440"/>
  <c r="G466" s="1"/>
  <c r="G536"/>
  <c r="G708"/>
  <c r="G729"/>
  <c r="G735" s="1"/>
  <c r="G618"/>
  <c r="G92"/>
  <c r="G359"/>
  <c r="G397"/>
  <c r="G479"/>
  <c r="G500" s="1"/>
  <c r="G504" s="1"/>
  <c r="G599"/>
  <c r="G631"/>
  <c r="G762"/>
  <c r="G258"/>
  <c r="G515"/>
  <c r="G559"/>
  <c r="G580" s="1"/>
  <c r="G750"/>
  <c r="G426"/>
  <c r="G427" s="1"/>
  <c r="G660"/>
  <c r="G781"/>
  <c r="G679"/>
  <c r="G680" s="1"/>
  <c r="G648"/>
  <c r="G649" s="1"/>
  <c r="G738"/>
  <c r="G286"/>
  <c r="G349"/>
  <c r="G582"/>
  <c r="G583" s="1"/>
  <c r="G41"/>
  <c r="G37"/>
  <c r="G314"/>
  <c r="G310"/>
  <c r="G119"/>
  <c r="G123" s="1"/>
  <c r="G356"/>
  <c r="G16"/>
  <c r="G34" s="1"/>
  <c r="G38" s="1"/>
  <c r="G437"/>
  <c r="G533"/>
  <c r="G552" s="1"/>
  <c r="G556" s="1"/>
  <c r="G522"/>
  <c r="G136"/>
  <c r="G64"/>
  <c r="G342"/>
  <c r="G346" s="1"/>
  <c r="G122"/>
  <c r="G283"/>
  <c r="G287" s="1"/>
  <c r="G383"/>
  <c r="G523"/>
  <c r="G555"/>
  <c r="G345"/>
  <c r="G503"/>
  <c r="G584" l="1"/>
  <c r="G380"/>
  <c r="G798"/>
  <c r="G774"/>
  <c r="G778" s="1"/>
  <c r="G742"/>
  <c r="G746" s="1"/>
  <c r="G714"/>
  <c r="G722" s="1"/>
  <c r="G705"/>
  <c r="G681"/>
  <c r="G646"/>
  <c r="G615"/>
  <c r="G619" s="1"/>
  <c r="G802"/>
  <c r="G60"/>
  <c r="G65" s="1"/>
  <c r="G384"/>
  <c r="G726" l="1"/>
</calcChain>
</file>

<file path=xl/sharedStrings.xml><?xml version="1.0" encoding="utf-8"?>
<sst xmlns="http://schemas.openxmlformats.org/spreadsheetml/2006/main" count="982" uniqueCount="374">
  <si>
    <t>№ п/п</t>
  </si>
  <si>
    <t>примечание</t>
  </si>
  <si>
    <t>тысяч рублей</t>
  </si>
  <si>
    <t>в том числе, уплачено по имуществу, введенному в эксплуатацию во 2 полугодии 2015 года и в 2016 году</t>
  </si>
  <si>
    <t>недоимка, сложившаяся на 01.01.2017 за неуплату в сроки, предусмотренные Налоговым кодексом РФ</t>
  </si>
  <si>
    <t xml:space="preserve">  8 = гр.3+гр.4-гр.6</t>
  </si>
  <si>
    <t>Единица измерения</t>
  </si>
  <si>
    <t>Кол-во</t>
  </si>
  <si>
    <t>1.</t>
  </si>
  <si>
    <t>ИТОГО:</t>
  </si>
  <si>
    <t>шт.</t>
  </si>
  <si>
    <t>Стоимость проведения работ                                  графа 4 * графа 6</t>
  </si>
  <si>
    <t>кг.</t>
  </si>
  <si>
    <t>руб.</t>
  </si>
  <si>
    <t>чел-час</t>
  </si>
  <si>
    <t>маш.-час</t>
  </si>
  <si>
    <t>2.</t>
  </si>
  <si>
    <t>Наименование элемента затрат</t>
  </si>
  <si>
    <t>Услуги автотранспорта газель                  ГАЗ 330232</t>
  </si>
  <si>
    <t>Цена, руб.</t>
  </si>
  <si>
    <t xml:space="preserve">Стоимость работ, руб            </t>
  </si>
  <si>
    <t>Затраты на электроэнергию для светофоров</t>
  </si>
  <si>
    <t>тыс. кВт/час</t>
  </si>
  <si>
    <t>%</t>
  </si>
  <si>
    <t>л.</t>
  </si>
  <si>
    <t>Машины и механизмы</t>
  </si>
  <si>
    <t>Расходы общехозяйственного назначения (содержание, текущий ремонт автотранспорта)</t>
  </si>
  <si>
    <t>3.</t>
  </si>
  <si>
    <t>4.</t>
  </si>
  <si>
    <t>Растворитель</t>
  </si>
  <si>
    <t>5.</t>
  </si>
  <si>
    <t>6.</t>
  </si>
  <si>
    <t>7.</t>
  </si>
  <si>
    <t>маш.час</t>
  </si>
  <si>
    <t>8.</t>
  </si>
  <si>
    <t>9.</t>
  </si>
  <si>
    <t>10.</t>
  </si>
  <si>
    <t>11.</t>
  </si>
  <si>
    <t>12.</t>
  </si>
  <si>
    <t>м2</t>
  </si>
  <si>
    <t>Заклепки</t>
  </si>
  <si>
    <t>13.</t>
  </si>
  <si>
    <t>Электроды</t>
  </si>
  <si>
    <t>14.</t>
  </si>
  <si>
    <t>15.</t>
  </si>
  <si>
    <t>16.</t>
  </si>
  <si>
    <t>Моющее средство</t>
  </si>
  <si>
    <t>Эмаль НЦ</t>
  </si>
  <si>
    <t>19.</t>
  </si>
  <si>
    <t>20.</t>
  </si>
  <si>
    <t>Труба</t>
  </si>
  <si>
    <t>22.</t>
  </si>
  <si>
    <t>24.</t>
  </si>
  <si>
    <t>м.</t>
  </si>
  <si>
    <t>25.</t>
  </si>
  <si>
    <t>26.</t>
  </si>
  <si>
    <t>Изолента</t>
  </si>
  <si>
    <t xml:space="preserve">Автовышка </t>
  </si>
  <si>
    <t>Гвозди строительные</t>
  </si>
  <si>
    <t>27.</t>
  </si>
  <si>
    <t>28.</t>
  </si>
  <si>
    <t>кВт/час</t>
  </si>
  <si>
    <t>Водитель автомобиля 1 чел.</t>
  </si>
  <si>
    <t>Слесарь механосборочных работ 1 чел.</t>
  </si>
  <si>
    <t>Ограждения</t>
  </si>
  <si>
    <t>Контроллер БДА-1</t>
  </si>
  <si>
    <t>Шуруп</t>
  </si>
  <si>
    <t>Корщетка ручная</t>
  </si>
  <si>
    <t>Диск отрезной по металлу (125*2,5*22)</t>
  </si>
  <si>
    <t>Диск отрезной по металлу (230*2,5*22)</t>
  </si>
  <si>
    <t>Лист оцинкованный (2,0*1,25*0,45)</t>
  </si>
  <si>
    <t>пар.</t>
  </si>
  <si>
    <t>Бензин АИ-92</t>
  </si>
  <si>
    <t>до</t>
  </si>
  <si>
    <t>Кисть</t>
  </si>
  <si>
    <t>Заработная плата юрисконсульт, гл.бухгалтер, бухгалтер, мастер 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</si>
  <si>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Заработная плата юрисконсульт, гл.бухгалтер, бухгалтер, мастер  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</si>
  <si>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Заработная плата юрисконсульт, гл.бухгалтер, бухгалтер, мастер 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</si>
  <si>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Лампа светодиодная</t>
  </si>
  <si>
    <t>Перчатки нейлоновые</t>
  </si>
  <si>
    <t>Перчатки х/б</t>
  </si>
  <si>
    <t>Эмаль НЦ-132</t>
  </si>
  <si>
    <t>Руковицы х/б</t>
  </si>
  <si>
    <t>уп.</t>
  </si>
  <si>
    <t>Труба профильная</t>
  </si>
  <si>
    <t>Дюпель с шурупом</t>
  </si>
  <si>
    <t>Анкерный болт</t>
  </si>
  <si>
    <t xml:space="preserve">Полоса стальная </t>
  </si>
  <si>
    <t>Пленка световозвращающая</t>
  </si>
  <si>
    <t>Труба ДУ-40</t>
  </si>
  <si>
    <t>Труба электросварная</t>
  </si>
  <si>
    <t>Болт с шестигр.головкой</t>
  </si>
  <si>
    <t>Масло моторное</t>
  </si>
  <si>
    <t>Лист ОЦ 0,5мм</t>
  </si>
  <si>
    <t>Саморез кровельный</t>
  </si>
  <si>
    <t>Труба ф60</t>
  </si>
  <si>
    <t>Лист ОЦ 0,8мм</t>
  </si>
  <si>
    <t xml:space="preserve">Заклепки </t>
  </si>
  <si>
    <t>Лист ОЦ 0,55мм</t>
  </si>
  <si>
    <t>Труба э/с</t>
  </si>
  <si>
    <t>17.</t>
  </si>
  <si>
    <t>Дюбель  универсальный</t>
  </si>
  <si>
    <t>Лист ОЦ 0,8 мм</t>
  </si>
  <si>
    <t>Контроллер дорожный КДУ 3.2 Н</t>
  </si>
  <si>
    <t>Транспортный светофор Т7</t>
  </si>
  <si>
    <t>18.</t>
  </si>
  <si>
    <t>Светодиоды</t>
  </si>
  <si>
    <t>21.</t>
  </si>
  <si>
    <t>Шайба монолит</t>
  </si>
  <si>
    <t>Гайка</t>
  </si>
  <si>
    <t>Эмаль НЦ черная</t>
  </si>
  <si>
    <t>Краска НЦ белая</t>
  </si>
  <si>
    <t>23.</t>
  </si>
  <si>
    <t>Ремонт КДУ</t>
  </si>
  <si>
    <t>Конвертация файлов</t>
  </si>
  <si>
    <t>Дорожное ограждение</t>
  </si>
  <si>
    <t>п.м</t>
  </si>
  <si>
    <t>29.</t>
  </si>
  <si>
    <t>ИТОГО СТОИМОСТЬ РАБОТ ПО КАЛЬКУЛЯЦИИ НА 2022 ГОД</t>
  </si>
  <si>
    <t>Механизированное нанесение осевых линий дорожной разметки ( 4 102,0  м2 )</t>
  </si>
  <si>
    <t>Нанесение линий дорожной разметки вручную (краской)  ( 2 886,0  м2 )</t>
  </si>
  <si>
    <t>Изготовление информационных (знаков, табличек, укзателей) (86,682  м2 )</t>
  </si>
  <si>
    <t>Замена дорожных знаков ( 92,0  шт.)</t>
  </si>
  <si>
    <t>Техническое обслуживание дорожных знаков (472,0  шт. )</t>
  </si>
  <si>
    <t>Монтаж элементов ИДН  (  103,0  шт. )</t>
  </si>
  <si>
    <t xml:space="preserve">Ремонт элементов ИДН (  175,0  шт.) </t>
  </si>
  <si>
    <t>Окрашивание стойки (кронштейна) дорожных знаков (123,0  шт.)</t>
  </si>
  <si>
    <t>Окрашивание стойки светофоров ( 14,0 шт.)</t>
  </si>
  <si>
    <t>Окрашивание пешеходных ограждений ( 410,0  шт.)</t>
  </si>
  <si>
    <t>Установка временных пешеходных ограждений в местах проведения массовых мероприятий ( 10,0  шт.)</t>
  </si>
  <si>
    <t>Установка временных дорожных знаков при перекрытии дорог в местах проведения массовых мероприятий ( 10,0  шт.)</t>
  </si>
  <si>
    <t>Установка дорожных знаков со стойкой ( 226,0 шт. )</t>
  </si>
  <si>
    <t>Установка  дорожных знаков с кронштейном ( 103,0 шт. )</t>
  </si>
  <si>
    <t>Установка 2-х сторонних дорожных знаков со стойкой.( 51,0 шт. )</t>
  </si>
  <si>
    <t>Модернизация светофорных объектов (3,0 шт. )</t>
  </si>
  <si>
    <t>Установка дополнительных знаков на существующую стойку ( 51,0 шт. )</t>
  </si>
  <si>
    <t>Ремонт транспортных светофоров ( 14 шт. )</t>
  </si>
  <si>
    <t xml:space="preserve">Ремонт дорожных ограждений  ( 100,0 п.м)
</t>
  </si>
  <si>
    <t>Ремонт пешеходных ограждений ( 108,0 шт. )</t>
  </si>
  <si>
    <t xml:space="preserve">Окрашивание дорожных ограждений ( 600,0 п.м )
</t>
  </si>
  <si>
    <t>Помывка пешеходных и дорожных ограждений( 165,4 п.м )</t>
  </si>
  <si>
    <t>Затраты на электроэнергию для светофоров (19,225 тыс.кВт/час)</t>
  </si>
  <si>
    <t xml:space="preserve">Ремонт контроллеров ( 5,0  шт.) </t>
  </si>
  <si>
    <t>Ремонт пешеходных  светофоров ( 10,0 шт. )</t>
  </si>
  <si>
    <t>Установка информационных знаков (указателей) (1 м2) после реставрации                 ( 20,0 шт.)</t>
  </si>
  <si>
    <t>Замена дорожных ограждений ДО 11 (272,65  п.м )</t>
  </si>
  <si>
    <t>Рабочие  (4 человека)</t>
  </si>
  <si>
    <t xml:space="preserve"> мастер (выполнение работ по ведению документации  учет затрат)</t>
  </si>
  <si>
    <t xml:space="preserve">Бензин АИ-92 </t>
  </si>
  <si>
    <t>Итого затрат:</t>
  </si>
  <si>
    <t>Заработная плата юрисконсульт, гл.бухгалтер, бухгалтер, экономист 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</si>
  <si>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Рабочие  (5 человек)</t>
  </si>
  <si>
    <t>Рабочие  (2 человека)</t>
  </si>
  <si>
    <t>Прочие материалы (светодиодные модули, изолента, лампа светодиодная с адаптером, патроны электрические)</t>
  </si>
  <si>
    <t>Прочие материалы (Эмаль АК- 511 (белая), эмаль НЦ (черная), растворитель, мел (белый), маркер строительный, рулетка, рукавицы х/б с брезентовыми наладонниками, Микростеклошарики)</t>
  </si>
  <si>
    <t>Прочие  материалы (растворитель, краска АК (белая), эмаль НЦ (черная), перчатки нейлоновые,кисть, руковицы х/б)</t>
  </si>
  <si>
    <t>Прочие материалы (растворитель, краска АК (белая), руковицы х/б, кисть)</t>
  </si>
  <si>
    <t xml:space="preserve">Прочие материалы (растворитель, краска АК (серая), руковицы х/б, кисть) </t>
  </si>
  <si>
    <t>Прочие материалы (Растворитель,эмаль НЦ (черная), сталь угловая, полоса стальная,пленка светоотражающая, пленка мономерная, труба профильная,  лист ОЦ, труба , заклепки, диск отрезной по металлу (125*2,5*22)</t>
  </si>
  <si>
    <t xml:space="preserve">Прочие материалы (Крепеж к ИДН, Дюпель универсальный, Руковицы х/б, ИДН 500 (резиновый) </t>
  </si>
  <si>
    <t>Заработная плата юрисконсульт, гл.бухгалтер, бухгалтер, экономист 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</si>
  <si>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Прочие материалы (Моющее средство, ветошь, руковицы х/б, руковицы х/б, перчатки нейлоновые, кисть, шуруп, дюпель универсальный, заклепки,   дюпель с шурупом)</t>
  </si>
  <si>
    <t>Заработная плата юрисконсульт, гл.бухгалтер, бухгалтер, экономист, мастер 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</si>
  <si>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Прочие материалы (модуль, контроллер, линза светофорная, аккумулятор)</t>
  </si>
  <si>
    <t>Расходы на оплату услуг путем проведения конкурентным способом</t>
  </si>
  <si>
    <t>Разметочная установка для нанесения линий дорожной разметки  вручную</t>
  </si>
  <si>
    <t>Заработная плата юрисконсульт, гл.бухгалтер, бухгалтер, экономист, мастер 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</si>
  <si>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Заработная плата юрисконсульт, гл.бухгалтер, бухгалтер, экономист, мастер  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</si>
  <si>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Заработная плата юрисконсульт, гл.бухгалтер, бухгалтер, экономист, мастер.(Выполнение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</si>
  <si>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Заработная плата юрисконсульт, гл.бухгалтер, бухгалтер, экономист, мастер.( 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</si>
  <si>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>Техническое обслуживание 14 светофорных  объектов (1 456,0  шт. )</t>
  </si>
  <si>
    <t>Техническое обслуживание 36 светофорных объектов Т7 на нерегулируемых пешеходных переходах ( 3 744,0  шт. )</t>
  </si>
  <si>
    <t xml:space="preserve">1.1 Оплата труда </t>
  </si>
  <si>
    <t>1.2 Страховые взносы</t>
  </si>
  <si>
    <t>1.3 Машины и механизмы</t>
  </si>
  <si>
    <t>1.4 Материалы</t>
  </si>
  <si>
    <t>1.5 Итого прямые затраты</t>
  </si>
  <si>
    <t>1.6 Страховые взносы</t>
  </si>
  <si>
    <t>1.7 Итого косвенные  затраты</t>
  </si>
  <si>
    <t xml:space="preserve">2.1 Оплата труда </t>
  </si>
  <si>
    <t>2.2 Страховые взносы</t>
  </si>
  <si>
    <t>2.3 Машины и механизмы</t>
  </si>
  <si>
    <t>2.4 Материалы</t>
  </si>
  <si>
    <t>2.5 Итого прямые затраты</t>
  </si>
  <si>
    <t>2.6 Страховые взносы</t>
  </si>
  <si>
    <t>2.7 Итого косвенные  затраты</t>
  </si>
  <si>
    <t xml:space="preserve">3.1 Оплата труда </t>
  </si>
  <si>
    <t>3.2 Страховые взносы</t>
  </si>
  <si>
    <t>3.3 Машины и механизмы</t>
  </si>
  <si>
    <t>3.4 Прочие расходы</t>
  </si>
  <si>
    <t>3.5 Материалы</t>
  </si>
  <si>
    <t>3.6 Итого прямые затраты</t>
  </si>
  <si>
    <t>3.7 Страховые взносы</t>
  </si>
  <si>
    <t>3.8 Итого косвенные  затраты</t>
  </si>
  <si>
    <t xml:space="preserve">4.1 Оплата труда </t>
  </si>
  <si>
    <t>4.2 Страховые взносы</t>
  </si>
  <si>
    <t>4.3 Машины и механизмы</t>
  </si>
  <si>
    <t>4.4 Материалы</t>
  </si>
  <si>
    <t>4.5 Итого прямые затраты</t>
  </si>
  <si>
    <t>4.6 Страховые взносы</t>
  </si>
  <si>
    <t>4.7 Итого косвенные  затраты</t>
  </si>
  <si>
    <t xml:space="preserve">5.1 Оплата труда </t>
  </si>
  <si>
    <t>5.2 Страховые взносы</t>
  </si>
  <si>
    <t>5.3 Машины и механизмы</t>
  </si>
  <si>
    <t>5.4 Материалы</t>
  </si>
  <si>
    <t>5.5 Итого прямые затраты</t>
  </si>
  <si>
    <t>5.6 Страховые взносы</t>
  </si>
  <si>
    <t>5.7 Итого косвенные  затраты</t>
  </si>
  <si>
    <t xml:space="preserve">6.1 Оплата труда </t>
  </si>
  <si>
    <t>6.2 Страховые взносы</t>
  </si>
  <si>
    <t>6.3 Машины и механизмы</t>
  </si>
  <si>
    <t>6.4 Материалы</t>
  </si>
  <si>
    <t>6.5 Итого прямые затраты</t>
  </si>
  <si>
    <t>6.6 Страховые взносы</t>
  </si>
  <si>
    <t>6.7 Итого косвенные  затраты</t>
  </si>
  <si>
    <t xml:space="preserve">7.1Оплата труда </t>
  </si>
  <si>
    <t>7.2 Страховые взносы</t>
  </si>
  <si>
    <t>7.3 Материалы</t>
  </si>
  <si>
    <t>7.4 Итого прямые затраты</t>
  </si>
  <si>
    <t>7.5 Страховые взносы</t>
  </si>
  <si>
    <t>7.6 Итого косвенные  затраты</t>
  </si>
  <si>
    <t xml:space="preserve">8.1 Оплата труда </t>
  </si>
  <si>
    <t>8.2 Страховые взносы</t>
  </si>
  <si>
    <t>8.3 Машины и механизмы</t>
  </si>
  <si>
    <t>8.4 Материалы</t>
  </si>
  <si>
    <t>8.5 Итого прямые затраты</t>
  </si>
  <si>
    <t>8.6 Страховые взносы</t>
  </si>
  <si>
    <t>8.7 Итого косвенные  затраты</t>
  </si>
  <si>
    <t xml:space="preserve">9.1 Оплата труда </t>
  </si>
  <si>
    <t>9.2 Страховые взносы</t>
  </si>
  <si>
    <t>9.3 Машины и механизмы</t>
  </si>
  <si>
    <t>9.4 Материалы</t>
  </si>
  <si>
    <t>9.5 Итого прямые затраты</t>
  </si>
  <si>
    <t>9.6 Страховые взносы</t>
  </si>
  <si>
    <t>9.7 Итого косвенные  затраты</t>
  </si>
  <si>
    <t xml:space="preserve">10.1 Оплата труда </t>
  </si>
  <si>
    <t>10.2 Страховые взносы</t>
  </si>
  <si>
    <t>10.3 Машины и механизмы</t>
  </si>
  <si>
    <t>10.4 Материалы</t>
  </si>
  <si>
    <t>10.5 Итого прямые затраты</t>
  </si>
  <si>
    <t>10.6 Страховые взносы</t>
  </si>
  <si>
    <t>10.7 Итого косвенные  затраты</t>
  </si>
  <si>
    <t xml:space="preserve">11.1 Оплата труда </t>
  </si>
  <si>
    <t>11.2 Страховые взносы</t>
  </si>
  <si>
    <t>11.3 Машины и механизмы</t>
  </si>
  <si>
    <t>11.4 Материалы</t>
  </si>
  <si>
    <t>11.5 Итого прямые затраты</t>
  </si>
  <si>
    <t>11.6 Страховые взносы</t>
  </si>
  <si>
    <t>11.7 Итого косвенные  затраты</t>
  </si>
  <si>
    <t xml:space="preserve">12.1 Оплата труда </t>
  </si>
  <si>
    <t>12.2 Страховые взносы</t>
  </si>
  <si>
    <t>12.3 Машины и механизмы</t>
  </si>
  <si>
    <t>12.4 Материалы</t>
  </si>
  <si>
    <t>12.5 Итого прямые затраты</t>
  </si>
  <si>
    <t>12.6 Страховые взносы</t>
  </si>
  <si>
    <t>12.7 Итого косвенные  затраты</t>
  </si>
  <si>
    <t xml:space="preserve">13.1 Оплата труда </t>
  </si>
  <si>
    <t>13.2 Страховые взносы</t>
  </si>
  <si>
    <t>13.3 Машины и механизмы</t>
  </si>
  <si>
    <t>13.5 Итого прямые затраты</t>
  </si>
  <si>
    <t>13.7 Итого косвенные  затраты</t>
  </si>
  <si>
    <t>13.6  Страховые взносы</t>
  </si>
  <si>
    <t>13.4  Материалы</t>
  </si>
  <si>
    <t>Заработная плата юрисконсульт, гл.бухгалтер, бухгалтер, экономист, мастер ( Выполнение работ по ведению документации,составление договоров, проведение закупок, учет затрат, ведение учета материалов на складе, составление бухгалтерской, экономической и статистической отчетности)</t>
  </si>
  <si>
    <t xml:space="preserve">14.1  Оплата труда </t>
  </si>
  <si>
    <t>14.2  Страховые взносы</t>
  </si>
  <si>
    <t>14.3  Машины и механизмы</t>
  </si>
  <si>
    <t>14.4  Материалы</t>
  </si>
  <si>
    <t>14.5  Итого прямые затраты</t>
  </si>
  <si>
    <t>14.6  Страховые взносы</t>
  </si>
  <si>
    <t>14.7  Итого косвенные  затраты</t>
  </si>
  <si>
    <t xml:space="preserve">15.1  Оплата труда </t>
  </si>
  <si>
    <t>15.2  Страховые взносы</t>
  </si>
  <si>
    <t>15.3  Машины и механизмы</t>
  </si>
  <si>
    <t>15.4  Материалы</t>
  </si>
  <si>
    <t>15.5  Итого прямые затраты</t>
  </si>
  <si>
    <t>15.6  Страховые взносы</t>
  </si>
  <si>
    <t>15.7  Итого косвенные  затраты</t>
  </si>
  <si>
    <t xml:space="preserve">16.1  Оплата труда </t>
  </si>
  <si>
    <t>16.2  Страховые взносы</t>
  </si>
  <si>
    <t>16.3  Машины и механизмы</t>
  </si>
  <si>
    <t>16.4  Материалы</t>
  </si>
  <si>
    <t>16.5  Итого прямые затраты</t>
  </si>
  <si>
    <t>16.6  Страховые взносы</t>
  </si>
  <si>
    <t>16.7  Итого косвенные  затраты</t>
  </si>
  <si>
    <t xml:space="preserve">17.1  Оплата труда </t>
  </si>
  <si>
    <t>17.2  Страховые взносы</t>
  </si>
  <si>
    <t>17.3  Машины и механизмы</t>
  </si>
  <si>
    <t>17.4  Материалы</t>
  </si>
  <si>
    <t>17.5  Итого прямые затраты</t>
  </si>
  <si>
    <t>17.6  Страховые взносы</t>
  </si>
  <si>
    <t>17.7 Итого косвенные  затраты</t>
  </si>
  <si>
    <t xml:space="preserve">18.1  Оплата труда </t>
  </si>
  <si>
    <t>18.2  Страховые взносы</t>
  </si>
  <si>
    <t>18.3  Материалы</t>
  </si>
  <si>
    <t>18.4  Итого прямые затраты</t>
  </si>
  <si>
    <t>18.5  Страховые взносы</t>
  </si>
  <si>
    <t>18.6  Итого косвенные  затраты</t>
  </si>
  <si>
    <t xml:space="preserve">19.1  Оплата труда </t>
  </si>
  <si>
    <t>19.2  Страховые взносы</t>
  </si>
  <si>
    <t>19.3  Машины и механизмы</t>
  </si>
  <si>
    <t>19.4  Материалы</t>
  </si>
  <si>
    <t>19.5  Итого прямые затраты</t>
  </si>
  <si>
    <t>19.6  Страховые взносы</t>
  </si>
  <si>
    <t>19.7 Итого косвенные  затраты</t>
  </si>
  <si>
    <t xml:space="preserve">20.1  Оплата труда </t>
  </si>
  <si>
    <t>20.2  Страховые взносы</t>
  </si>
  <si>
    <t>20.3  Машины и механизмы</t>
  </si>
  <si>
    <t>20.4  Материалы</t>
  </si>
  <si>
    <t>20.5  Итого прямые затраты</t>
  </si>
  <si>
    <t>20.6  Страховые взносы</t>
  </si>
  <si>
    <t>20.7 Итого косвенные  затраты</t>
  </si>
  <si>
    <t xml:space="preserve">21.1 Оплата труда </t>
  </si>
  <si>
    <t>21.2 Страховые взносы</t>
  </si>
  <si>
    <t>21.3 Машины и механизмы</t>
  </si>
  <si>
    <t>21.4 Материалы</t>
  </si>
  <si>
    <t>21.5 Итого прямые затраты</t>
  </si>
  <si>
    <t>21.6 Страховые взносы</t>
  </si>
  <si>
    <t>21.7 Итого косвенные  затраты</t>
  </si>
  <si>
    <t xml:space="preserve">22.1  Оплата труда </t>
  </si>
  <si>
    <t>22.2  Страховые взносы</t>
  </si>
  <si>
    <t>22.3  Машины и механизмы</t>
  </si>
  <si>
    <t>22.4  Материалы</t>
  </si>
  <si>
    <t>22.5  Итого прямые затраты</t>
  </si>
  <si>
    <t>22.6  Страховые взносы</t>
  </si>
  <si>
    <t>22.7 Итого косвенные  затраты</t>
  </si>
  <si>
    <t xml:space="preserve">23.1  Оплата труда </t>
  </si>
  <si>
    <t>23.2  Страховые взносы</t>
  </si>
  <si>
    <t>23.3  Машины и механизмы</t>
  </si>
  <si>
    <t>23.4  Материалы</t>
  </si>
  <si>
    <t>23.5  Итого прямые затраты</t>
  </si>
  <si>
    <t>23.6  Страховые взносы</t>
  </si>
  <si>
    <t>23.7 Итого косвенные  затраты</t>
  </si>
  <si>
    <t>Бензогенератор</t>
  </si>
  <si>
    <t>мот.час</t>
  </si>
  <si>
    <t>24.2  Страховые взносы</t>
  </si>
  <si>
    <t xml:space="preserve">24.1  Оплата труда </t>
  </si>
  <si>
    <t>24.3  Машины и механизмы</t>
  </si>
  <si>
    <t>24.4  Материалы</t>
  </si>
  <si>
    <t>24.45 Итого прямые затраты</t>
  </si>
  <si>
    <t>24.6  Страховые взносы</t>
  </si>
  <si>
    <t>24.7   Итого косвенные  затраты</t>
  </si>
  <si>
    <t xml:space="preserve">25.1  Оплата труда </t>
  </si>
  <si>
    <t>25.2  Страховые взносы</t>
  </si>
  <si>
    <t>25.3  Материалы</t>
  </si>
  <si>
    <t>25.4  Итого прямые затраты</t>
  </si>
  <si>
    <t>25.6 Страховые взносы</t>
  </si>
  <si>
    <t>25.7   Итого косвенные  затраты</t>
  </si>
  <si>
    <t>Рабочиее  (2 человека)</t>
  </si>
  <si>
    <t xml:space="preserve">26.1  Оплата труда </t>
  </si>
  <si>
    <t>26.2  Страховые взносы</t>
  </si>
  <si>
    <t>26.3  Машины и механизмы</t>
  </si>
  <si>
    <t>26.4  Материалы</t>
  </si>
  <si>
    <t>26.5  Итого прямые затраты</t>
  </si>
  <si>
    <t>26.6  Страховые взносы</t>
  </si>
  <si>
    <t>26.7   Итого косвенные  затраты</t>
  </si>
  <si>
    <t xml:space="preserve">27.1  Оплата труда </t>
  </si>
  <si>
    <t>27.2  Страховые взносы</t>
  </si>
  <si>
    <t>27.3  Машины и механизмы</t>
  </si>
  <si>
    <t>27.4  Материалы</t>
  </si>
  <si>
    <t>27.5  Итого прямые затраты</t>
  </si>
  <si>
    <t>27.6  Страховые взносы</t>
  </si>
  <si>
    <t>27.7   Итого косвенные  затраты</t>
  </si>
  <si>
    <t>Рабочие (5 человек)</t>
  </si>
  <si>
    <t xml:space="preserve">28.1  Оплата труда </t>
  </si>
  <si>
    <t>28.2  Страховые взносы</t>
  </si>
  <si>
    <t>28.3  Машины и механизмы</t>
  </si>
  <si>
    <t>28.4  Материалы</t>
  </si>
  <si>
    <t>28.5  Итого прямые затраты</t>
  </si>
  <si>
    <t>28.6  Страховые взносы</t>
  </si>
  <si>
    <t>28.7   Итого косвенные  затраты</t>
  </si>
  <si>
    <t>29.1  Затраты на электроэнергию для светофоров</t>
  </si>
  <si>
    <t>Приложение № 2 к Порядку</t>
  </si>
  <si>
    <t>КАЛЬКУЛЯЦИЯ                                                                                                                                                             затрат  в сфере безопасности дорожного движения на территории Асбестовского городского округа на 2022 году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</si>
</sst>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#,##0.00\ _₽"/>
    <numFmt numFmtId="167" formatCode="#,##0.00000"/>
  </numFmts>
  <fonts count="4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u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u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4"/>
      <color indexed="10"/>
      <name val="Times New Roman"/>
      <family val="1"/>
      <charset val="204"/>
    </font>
    <font>
      <b/>
      <i/>
      <u/>
      <sz val="14"/>
      <color indexed="17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b/>
      <i/>
      <u/>
      <sz val="16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28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7" fontId="27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4" fontId="15" fillId="2" borderId="3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7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wrapText="1"/>
    </xf>
    <xf numFmtId="4" fontId="24" fillId="2" borderId="3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4" fontId="30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8" fillId="2" borderId="3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31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27" fillId="2" borderId="5" xfId="0" applyNumberFormat="1" applyFont="1" applyFill="1" applyBorder="1" applyAlignment="1">
      <alignment horizontal="center"/>
    </xf>
    <xf numFmtId="164" fontId="27" fillId="2" borderId="3" xfId="0" applyNumberFormat="1" applyFont="1" applyFill="1" applyBorder="1" applyAlignment="1">
      <alignment horizontal="center"/>
    </xf>
    <xf numFmtId="4" fontId="34" fillId="2" borderId="5" xfId="0" applyNumberFormat="1" applyFont="1" applyFill="1" applyBorder="1" applyAlignment="1">
      <alignment horizontal="center"/>
    </xf>
    <xf numFmtId="165" fontId="34" fillId="2" borderId="3" xfId="0" applyNumberFormat="1" applyFont="1" applyFill="1" applyBorder="1" applyAlignment="1">
      <alignment horizontal="center"/>
    </xf>
    <xf numFmtId="4" fontId="34" fillId="2" borderId="1" xfId="0" applyNumberFormat="1" applyFont="1" applyFill="1" applyBorder="1" applyAlignment="1">
      <alignment horizontal="center"/>
    </xf>
    <xf numFmtId="4" fontId="36" fillId="2" borderId="5" xfId="0" applyNumberFormat="1" applyFont="1" applyFill="1" applyBorder="1" applyAlignment="1">
      <alignment horizontal="center"/>
    </xf>
    <xf numFmtId="165" fontId="36" fillId="2" borderId="3" xfId="0" applyNumberFormat="1" applyFont="1" applyFill="1" applyBorder="1" applyAlignment="1">
      <alignment horizontal="center"/>
    </xf>
    <xf numFmtId="4" fontId="36" fillId="2" borderId="1" xfId="0" applyNumberFormat="1" applyFont="1" applyFill="1" applyBorder="1" applyAlignment="1">
      <alignment horizontal="center"/>
    </xf>
    <xf numFmtId="4" fontId="3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4" fontId="15" fillId="0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0" xfId="0" applyFill="1"/>
    <xf numFmtId="2" fontId="0" fillId="0" borderId="0" xfId="0" applyNumberFormat="1"/>
    <xf numFmtId="165" fontId="27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4" fillId="0" borderId="1" xfId="0" applyFont="1" applyFill="1" applyBorder="1"/>
    <xf numFmtId="4" fontId="15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2" fontId="6" fillId="2" borderId="4" xfId="0" applyNumberFormat="1" applyFont="1" applyFill="1" applyBorder="1" applyAlignment="1">
      <alignment wrapText="1"/>
    </xf>
    <xf numFmtId="2" fontId="17" fillId="2" borderId="3" xfId="0" applyNumberFormat="1" applyFont="1" applyFill="1" applyBorder="1" applyAlignment="1">
      <alignment wrapText="1"/>
    </xf>
    <xf numFmtId="2" fontId="8" fillId="2" borderId="6" xfId="0" applyNumberFormat="1" applyFont="1" applyFill="1" applyBorder="1" applyAlignment="1">
      <alignment horizontal="left" wrapText="1"/>
    </xf>
    <xf numFmtId="2" fontId="1" fillId="2" borderId="7" xfId="0" applyNumberFormat="1" applyFont="1" applyFill="1" applyBorder="1" applyAlignment="1">
      <alignment horizontal="left" wrapText="1"/>
    </xf>
    <xf numFmtId="2" fontId="8" fillId="2" borderId="4" xfId="0" applyNumberFormat="1" applyFont="1" applyFill="1" applyBorder="1" applyAlignment="1">
      <alignment wrapText="1"/>
    </xf>
    <xf numFmtId="2" fontId="8" fillId="2" borderId="3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2" fontId="11" fillId="2" borderId="4" xfId="0" applyNumberFormat="1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2" fontId="18" fillId="2" borderId="7" xfId="0" applyNumberFormat="1" applyFont="1" applyFill="1" applyBorder="1" applyAlignment="1">
      <alignment horizontal="left" wrapText="1"/>
    </xf>
    <xf numFmtId="2" fontId="0" fillId="2" borderId="8" xfId="0" applyNumberFormat="1" applyFont="1" applyFill="1" applyBorder="1" applyAlignment="1">
      <alignment horizontal="left" wrapText="1"/>
    </xf>
    <xf numFmtId="2" fontId="0" fillId="2" borderId="9" xfId="0" applyNumberFormat="1" applyFont="1" applyFill="1" applyBorder="1" applyAlignment="1">
      <alignment horizontal="left" wrapText="1"/>
    </xf>
    <xf numFmtId="0" fontId="33" fillId="0" borderId="5" xfId="0" applyFont="1" applyBorder="1" applyAlignment="1">
      <alignment wrapText="1"/>
    </xf>
    <xf numFmtId="2" fontId="20" fillId="2" borderId="3" xfId="0" applyNumberFormat="1" applyFont="1" applyFill="1" applyBorder="1" applyAlignment="1">
      <alignment wrapText="1"/>
    </xf>
    <xf numFmtId="2" fontId="16" fillId="2" borderId="5" xfId="0" applyNumberFormat="1" applyFont="1" applyFill="1" applyBorder="1" applyAlignment="1"/>
    <xf numFmtId="2" fontId="16" fillId="2" borderId="3" xfId="0" applyNumberFormat="1" applyFont="1" applyFill="1" applyBorder="1" applyAlignment="1"/>
    <xf numFmtId="2" fontId="6" fillId="2" borderId="3" xfId="0" applyNumberFormat="1" applyFont="1" applyFill="1" applyBorder="1" applyAlignment="1">
      <alignment wrapText="1"/>
    </xf>
    <xf numFmtId="2" fontId="11" fillId="2" borderId="4" xfId="0" applyNumberFormat="1" applyFont="1" applyFill="1" applyBorder="1" applyAlignment="1">
      <alignment horizontal="left" wrapText="1"/>
    </xf>
    <xf numFmtId="2" fontId="11" fillId="2" borderId="5" xfId="0" applyNumberFormat="1" applyFont="1" applyFill="1" applyBorder="1" applyAlignment="1">
      <alignment horizontal="left" wrapText="1"/>
    </xf>
    <xf numFmtId="2" fontId="37" fillId="0" borderId="5" xfId="0" applyNumberFormat="1" applyFont="1" applyBorder="1" applyAlignment="1">
      <alignment horizontal="left"/>
    </xf>
    <xf numFmtId="2" fontId="37" fillId="0" borderId="3" xfId="0" applyNumberFormat="1" applyFont="1" applyBorder="1" applyAlignment="1">
      <alignment horizontal="left"/>
    </xf>
    <xf numFmtId="2" fontId="8" fillId="0" borderId="4" xfId="0" applyNumberFormat="1" applyFont="1" applyFill="1" applyBorder="1" applyAlignment="1">
      <alignment wrapText="1"/>
    </xf>
    <xf numFmtId="2" fontId="8" fillId="0" borderId="3" xfId="0" applyNumberFormat="1" applyFont="1" applyFill="1" applyBorder="1" applyAlignment="1">
      <alignment wrapText="1"/>
    </xf>
    <xf numFmtId="2" fontId="20" fillId="2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2" fontId="0" fillId="0" borderId="3" xfId="0" applyNumberFormat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0" fontId="32" fillId="0" borderId="5" xfId="0" applyFont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2" fontId="15" fillId="2" borderId="4" xfId="0" applyNumberFormat="1" applyFont="1" applyFill="1" applyBorder="1" applyAlignment="1">
      <alignment wrapText="1"/>
    </xf>
    <xf numFmtId="0" fontId="35" fillId="0" borderId="5" xfId="0" applyFont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0" fillId="0" borderId="5" xfId="0" applyFont="1" applyBorder="1" applyAlignment="1">
      <alignment wrapText="1"/>
    </xf>
    <xf numFmtId="2" fontId="5" fillId="2" borderId="4" xfId="0" applyNumberFormat="1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41" fillId="0" borderId="5" xfId="0" applyFont="1" applyBorder="1" applyAlignment="1"/>
    <xf numFmtId="0" fontId="6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2" fontId="8" fillId="2" borderId="7" xfId="0" applyNumberFormat="1" applyFont="1" applyFill="1" applyBorder="1" applyAlignment="1">
      <alignment horizontal="left" wrapText="1"/>
    </xf>
    <xf numFmtId="2" fontId="8" fillId="2" borderId="8" xfId="0" applyNumberFormat="1" applyFont="1" applyFill="1" applyBorder="1" applyAlignment="1">
      <alignment horizontal="left" wrapText="1"/>
    </xf>
    <xf numFmtId="2" fontId="8" fillId="2" borderId="9" xfId="0" applyNumberFormat="1" applyFont="1" applyFill="1" applyBorder="1" applyAlignment="1">
      <alignment horizontal="left" wrapText="1"/>
    </xf>
    <xf numFmtId="2" fontId="20" fillId="2" borderId="7" xfId="0" applyNumberFormat="1" applyFont="1" applyFill="1" applyBorder="1" applyAlignment="1">
      <alignment horizontal="left" wrapText="1"/>
    </xf>
    <xf numFmtId="2" fontId="20" fillId="2" borderId="8" xfId="0" applyNumberFormat="1" applyFont="1" applyFill="1" applyBorder="1" applyAlignment="1">
      <alignment horizontal="left" wrapText="1"/>
    </xf>
    <xf numFmtId="2" fontId="20" fillId="2" borderId="9" xfId="0" applyNumberFormat="1" applyFont="1" applyFill="1" applyBorder="1" applyAlignment="1">
      <alignment horizontal="left" wrapText="1"/>
    </xf>
    <xf numFmtId="0" fontId="39" fillId="0" borderId="5" xfId="0" applyFont="1" applyBorder="1" applyAlignment="1"/>
    <xf numFmtId="0" fontId="22" fillId="2" borderId="4" xfId="0" applyFont="1" applyFill="1" applyBorder="1" applyAlignment="1">
      <alignment horizontal="right"/>
    </xf>
    <xf numFmtId="0" fontId="22" fillId="2" borderId="5" xfId="0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49" fontId="11" fillId="2" borderId="4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wrapText="1"/>
    </xf>
    <xf numFmtId="49" fontId="11" fillId="2" borderId="3" xfId="0" applyNumberFormat="1" applyFont="1" applyFill="1" applyBorder="1" applyAlignment="1">
      <alignment wrapText="1"/>
    </xf>
    <xf numFmtId="2" fontId="11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2" fontId="8" fillId="0" borderId="6" xfId="0" applyNumberFormat="1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wrapText="1"/>
    </xf>
    <xf numFmtId="2" fontId="0" fillId="0" borderId="8" xfId="0" applyNumberFormat="1" applyFill="1" applyBorder="1" applyAlignment="1">
      <alignment horizontal="left" wrapText="1"/>
    </xf>
    <xf numFmtId="2" fontId="0" fillId="0" borderId="9" xfId="0" applyNumberFormat="1" applyFill="1" applyBorder="1" applyAlignment="1">
      <alignment horizontal="left" wrapText="1"/>
    </xf>
    <xf numFmtId="0" fontId="20" fillId="2" borderId="4" xfId="0" applyFont="1" applyFill="1" applyBorder="1" applyAlignment="1">
      <alignment wrapText="1"/>
    </xf>
    <xf numFmtId="2" fontId="8" fillId="2" borderId="5" xfId="0" applyNumberFormat="1" applyFont="1" applyFill="1" applyBorder="1" applyAlignment="1">
      <alignment wrapText="1"/>
    </xf>
    <xf numFmtId="0" fontId="11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3" xfId="0" applyFont="1" applyFill="1" applyBorder="1" applyAlignment="1"/>
    <xf numFmtId="0" fontId="2" fillId="0" borderId="0" xfId="0" applyFont="1" applyBorder="1" applyAlignment="1">
      <alignment horizontal="center" vertical="top"/>
    </xf>
    <xf numFmtId="0" fontId="6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vertical="top"/>
    </xf>
    <xf numFmtId="0" fontId="8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left" wrapText="1"/>
    </xf>
    <xf numFmtId="2" fontId="8" fillId="2" borderId="3" xfId="0" applyNumberFormat="1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0" fillId="2" borderId="5" xfId="0" applyFont="1" applyFill="1" applyBorder="1" applyAlignment="1"/>
    <xf numFmtId="0" fontId="12" fillId="0" borderId="5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2" fontId="17" fillId="2" borderId="4" xfId="0" applyNumberFormat="1" applyFont="1" applyFill="1" applyBorder="1" applyAlignment="1">
      <alignment wrapText="1"/>
    </xf>
    <xf numFmtId="49" fontId="12" fillId="0" borderId="5" xfId="0" applyNumberFormat="1" applyFont="1" applyBorder="1" applyAlignment="1">
      <alignment wrapText="1"/>
    </xf>
    <xf numFmtId="49" fontId="39" fillId="0" borderId="5" xfId="0" applyNumberFormat="1" applyFont="1" applyBorder="1" applyAlignment="1"/>
    <xf numFmtId="0" fontId="39" fillId="0" borderId="3" xfId="0" applyFont="1" applyBorder="1" applyAlignment="1"/>
    <xf numFmtId="0" fontId="42" fillId="0" borderId="5" xfId="0" applyFont="1" applyBorder="1" applyAlignment="1">
      <alignment wrapText="1"/>
    </xf>
    <xf numFmtId="0" fontId="43" fillId="0" borderId="5" xfId="0" applyFont="1" applyBorder="1" applyAlignment="1"/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07"/>
  <sheetViews>
    <sheetView tabSelected="1" view="pageLayout" topLeftCell="A67" zoomScaleSheetLayoutView="90" workbookViewId="0">
      <selection activeCell="B69" sqref="B69:C70"/>
    </sheetView>
  </sheetViews>
  <sheetFormatPr defaultRowHeight="15"/>
  <cols>
    <col min="2" max="2" width="5.5703125" style="3" customWidth="1"/>
    <col min="3" max="3" width="34.140625" style="3" customWidth="1"/>
    <col min="4" max="4" width="16" style="3" customWidth="1"/>
    <col min="5" max="5" width="17.28515625" style="3" customWidth="1"/>
    <col min="6" max="6" width="18" style="3" customWidth="1"/>
    <col min="7" max="7" width="21" style="3" customWidth="1"/>
    <col min="8" max="8" width="0.28515625" style="3" customWidth="1"/>
    <col min="9" max="9" width="16.7109375" style="3" hidden="1" customWidth="1"/>
    <col min="10" max="10" width="23.28515625" style="3" hidden="1" customWidth="1"/>
    <col min="11" max="11" width="13" style="3" hidden="1" customWidth="1"/>
    <col min="13" max="13" width="9.5703125" bestFit="1" customWidth="1"/>
  </cols>
  <sheetData>
    <row r="1" spans="2:12" ht="15.75">
      <c r="D1" s="210">
        <v>11</v>
      </c>
      <c r="E1" s="210"/>
    </row>
    <row r="2" spans="2:12">
      <c r="F2" s="103" t="s">
        <v>372</v>
      </c>
      <c r="G2" s="103"/>
    </row>
    <row r="3" spans="2:12" ht="63" customHeight="1">
      <c r="B3" s="192" t="s">
        <v>373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2" ht="4.5" customHeight="1"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2:12" ht="15.75" customHeight="1"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2:12" ht="24.75" hidden="1" customHeight="1">
      <c r="B6" s="7"/>
      <c r="C6" s="7"/>
      <c r="D6" s="7"/>
      <c r="E6" s="7"/>
      <c r="F6" s="7"/>
      <c r="G6" s="7"/>
      <c r="H6" s="7"/>
      <c r="I6" s="7"/>
      <c r="J6" s="194" t="s">
        <v>2</v>
      </c>
      <c r="K6" s="194"/>
    </row>
    <row r="7" spans="2:12" ht="48" customHeight="1">
      <c r="B7" s="9" t="s">
        <v>0</v>
      </c>
      <c r="C7" s="9" t="s">
        <v>17</v>
      </c>
      <c r="D7" s="9" t="s">
        <v>6</v>
      </c>
      <c r="E7" s="9" t="s">
        <v>7</v>
      </c>
      <c r="F7" s="9" t="s">
        <v>19</v>
      </c>
      <c r="G7" s="9" t="s">
        <v>20</v>
      </c>
      <c r="H7" s="8" t="s">
        <v>11</v>
      </c>
      <c r="I7" s="1" t="s">
        <v>3</v>
      </c>
      <c r="J7" s="1" t="s">
        <v>4</v>
      </c>
      <c r="K7" s="1" t="s">
        <v>1</v>
      </c>
    </row>
    <row r="8" spans="2:12" s="5" customFormat="1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7</v>
      </c>
      <c r="J8" s="4" t="s">
        <v>5</v>
      </c>
      <c r="K8" s="4">
        <v>9</v>
      </c>
      <c r="L8" s="4"/>
    </row>
    <row r="9" spans="2:12" ht="20.25" customHeight="1">
      <c r="B9" s="11" t="s">
        <v>8</v>
      </c>
      <c r="C9" s="187" t="s">
        <v>170</v>
      </c>
      <c r="D9" s="188"/>
      <c r="E9" s="188"/>
      <c r="F9" s="188"/>
      <c r="G9" s="188"/>
      <c r="H9" s="189"/>
      <c r="I9" s="6">
        <v>0</v>
      </c>
      <c r="J9" s="6">
        <v>0</v>
      </c>
      <c r="K9" s="2"/>
    </row>
    <row r="10" spans="2:12" ht="18.75" customHeight="1">
      <c r="B10" s="104" t="s">
        <v>172</v>
      </c>
      <c r="C10" s="130"/>
      <c r="D10" s="12"/>
      <c r="E10" s="13"/>
      <c r="F10" s="14"/>
      <c r="G10" s="61">
        <f>G11+G13+G14+G15</f>
        <v>87307.147800000006</v>
      </c>
      <c r="H10" s="12"/>
      <c r="I10" s="6">
        <v>0</v>
      </c>
      <c r="J10" s="6">
        <v>0</v>
      </c>
      <c r="K10" s="2"/>
    </row>
    <row r="11" spans="2:12" ht="16.5" customHeight="1">
      <c r="B11" s="106" t="s">
        <v>146</v>
      </c>
      <c r="C11" s="107"/>
      <c r="D11" s="12" t="s">
        <v>14</v>
      </c>
      <c r="E11" s="15">
        <v>431.37</v>
      </c>
      <c r="F11" s="15">
        <v>138.94</v>
      </c>
      <c r="G11" s="12">
        <f>E11*F11</f>
        <v>59934.5478</v>
      </c>
      <c r="H11" s="12"/>
      <c r="I11" s="6"/>
      <c r="J11" s="6"/>
      <c r="K11" s="2"/>
    </row>
    <row r="12" spans="2:12" ht="1.5" hidden="1" customHeight="1">
      <c r="B12" s="124"/>
      <c r="C12" s="125"/>
      <c r="D12" s="12">
        <v>0</v>
      </c>
      <c r="E12" s="15">
        <v>485.1</v>
      </c>
      <c r="F12" s="15">
        <v>128</v>
      </c>
      <c r="G12" s="12"/>
      <c r="H12" s="12"/>
      <c r="I12" s="6">
        <v>0</v>
      </c>
      <c r="J12" s="6">
        <v>0</v>
      </c>
      <c r="K12" s="2"/>
    </row>
    <row r="13" spans="2:12" ht="21.75" customHeight="1">
      <c r="B13" s="195" t="s">
        <v>62</v>
      </c>
      <c r="C13" s="196"/>
      <c r="D13" s="95" t="s">
        <v>14</v>
      </c>
      <c r="E13" s="15">
        <v>184.95</v>
      </c>
      <c r="F13" s="15">
        <v>148</v>
      </c>
      <c r="G13" s="12">
        <f>E13*F13</f>
        <v>27372.6</v>
      </c>
      <c r="H13" s="12"/>
      <c r="I13" s="6"/>
      <c r="J13" s="6"/>
      <c r="K13" s="2"/>
    </row>
    <row r="14" spans="2:12" ht="54.75" hidden="1" customHeight="1">
      <c r="B14" s="110"/>
      <c r="C14" s="114"/>
      <c r="D14" s="12"/>
      <c r="E14" s="15"/>
      <c r="F14" s="15"/>
      <c r="G14" s="12"/>
      <c r="H14" s="12"/>
      <c r="I14" s="6"/>
      <c r="J14" s="6"/>
      <c r="K14" s="2"/>
    </row>
    <row r="15" spans="2:12" ht="18" hidden="1" customHeight="1">
      <c r="B15" s="110"/>
      <c r="C15" s="114"/>
      <c r="D15" s="12"/>
      <c r="E15" s="15"/>
      <c r="F15" s="15"/>
      <c r="G15" s="12"/>
      <c r="H15" s="12"/>
      <c r="I15" s="6"/>
      <c r="J15" s="6"/>
      <c r="K15" s="2"/>
    </row>
    <row r="16" spans="2:12" ht="18" customHeight="1">
      <c r="B16" s="104" t="s">
        <v>173</v>
      </c>
      <c r="C16" s="130"/>
      <c r="D16" s="12" t="s">
        <v>23</v>
      </c>
      <c r="E16" s="18"/>
      <c r="F16" s="19">
        <v>30.2</v>
      </c>
      <c r="G16" s="61">
        <f>G10*30.2%</f>
        <v>26366.758635599999</v>
      </c>
      <c r="H16" s="12"/>
      <c r="I16" s="6"/>
      <c r="J16" s="6"/>
      <c r="K16" s="2"/>
    </row>
    <row r="17" spans="2:11" ht="15.75" customHeight="1">
      <c r="B17" s="104" t="s">
        <v>174</v>
      </c>
      <c r="C17" s="130"/>
      <c r="D17" s="12"/>
      <c r="E17" s="14"/>
      <c r="F17" s="14"/>
      <c r="G17" s="61">
        <f>G18+G19</f>
        <v>102085</v>
      </c>
      <c r="H17" s="12"/>
      <c r="I17" s="6"/>
      <c r="J17" s="6"/>
      <c r="K17" s="2"/>
    </row>
    <row r="18" spans="2:11" ht="30" customHeight="1">
      <c r="B18" s="197" t="s">
        <v>18</v>
      </c>
      <c r="C18" s="198"/>
      <c r="D18" s="12" t="s">
        <v>15</v>
      </c>
      <c r="E18" s="12">
        <v>184.17</v>
      </c>
      <c r="F18" s="12">
        <v>500</v>
      </c>
      <c r="G18" s="12">
        <f>E18*F18</f>
        <v>92085</v>
      </c>
      <c r="H18" s="12"/>
      <c r="I18" s="6"/>
      <c r="J18" s="6"/>
      <c r="K18" s="2"/>
    </row>
    <row r="19" spans="2:11" ht="16.5" customHeight="1">
      <c r="B19" s="197" t="s">
        <v>57</v>
      </c>
      <c r="C19" s="198"/>
      <c r="D19" s="12" t="s">
        <v>15</v>
      </c>
      <c r="E19" s="12">
        <v>10</v>
      </c>
      <c r="F19" s="21">
        <v>1000</v>
      </c>
      <c r="G19" s="12">
        <f>E19*F19</f>
        <v>10000</v>
      </c>
      <c r="H19" s="12"/>
      <c r="I19" s="6"/>
      <c r="J19" s="6"/>
      <c r="K19" s="2"/>
    </row>
    <row r="20" spans="2:11" ht="15" customHeight="1">
      <c r="B20" s="104" t="s">
        <v>175</v>
      </c>
      <c r="C20" s="130"/>
      <c r="D20" s="12"/>
      <c r="E20" s="96"/>
      <c r="F20" s="14"/>
      <c r="G20" s="61">
        <f>G21+G22+G23+G24+G25+G26+G27+G28+G30+G29</f>
        <v>38012.170299999998</v>
      </c>
      <c r="H20" s="12"/>
      <c r="I20" s="6"/>
      <c r="J20" s="6"/>
      <c r="K20" s="2"/>
    </row>
    <row r="21" spans="2:11" ht="45" customHeight="1">
      <c r="B21" s="108" t="s">
        <v>153</v>
      </c>
      <c r="C21" s="109"/>
      <c r="D21" s="12"/>
      <c r="E21" s="12"/>
      <c r="F21" s="12"/>
      <c r="G21" s="12">
        <v>29515</v>
      </c>
      <c r="H21" s="12"/>
      <c r="I21" s="6"/>
      <c r="J21" s="6"/>
      <c r="K21" s="2"/>
    </row>
    <row r="22" spans="2:11" ht="15" hidden="1" customHeight="1">
      <c r="B22" s="108"/>
      <c r="C22" s="109"/>
      <c r="D22" s="12"/>
      <c r="E22" s="12"/>
      <c r="F22" s="12"/>
      <c r="G22" s="12"/>
      <c r="H22" s="12"/>
      <c r="I22" s="6"/>
      <c r="J22" s="6"/>
      <c r="K22" s="2"/>
    </row>
    <row r="23" spans="2:11" ht="15.75" hidden="1" customHeight="1">
      <c r="B23" s="108"/>
      <c r="C23" s="109"/>
      <c r="D23" s="12"/>
      <c r="E23" s="12"/>
      <c r="F23" s="12"/>
      <c r="G23" s="12"/>
      <c r="H23" s="12"/>
      <c r="I23" s="6"/>
      <c r="J23" s="6"/>
      <c r="K23" s="2"/>
    </row>
    <row r="24" spans="2:11" ht="15.75" hidden="1" customHeight="1">
      <c r="B24" s="108"/>
      <c r="C24" s="109"/>
      <c r="D24" s="12"/>
      <c r="E24" s="12"/>
      <c r="F24" s="12"/>
      <c r="G24" s="12"/>
      <c r="H24" s="12"/>
      <c r="I24" s="6"/>
      <c r="J24" s="6"/>
      <c r="K24" s="2"/>
    </row>
    <row r="25" spans="2:11" ht="15.75" hidden="1" customHeight="1">
      <c r="B25" s="108"/>
      <c r="C25" s="109"/>
      <c r="D25" s="12"/>
      <c r="E25" s="12"/>
      <c r="F25" s="12"/>
      <c r="G25" s="12"/>
      <c r="H25" s="12"/>
      <c r="I25" s="6"/>
      <c r="J25" s="6"/>
      <c r="K25" s="2"/>
    </row>
    <row r="26" spans="2:11" ht="15.75" hidden="1" customHeight="1">
      <c r="B26" s="108"/>
      <c r="C26" s="109"/>
      <c r="D26" s="12"/>
      <c r="E26" s="12"/>
      <c r="F26" s="12"/>
      <c r="G26" s="12"/>
      <c r="H26" s="12"/>
      <c r="I26" s="6"/>
      <c r="J26" s="6"/>
      <c r="K26" s="2"/>
    </row>
    <row r="27" spans="2:11" ht="15.75" hidden="1" customHeight="1">
      <c r="B27" s="108"/>
      <c r="C27" s="109"/>
      <c r="D27" s="12"/>
      <c r="E27" s="12"/>
      <c r="F27" s="12"/>
      <c r="G27" s="12"/>
      <c r="H27" s="12"/>
      <c r="I27" s="6"/>
      <c r="J27" s="6"/>
      <c r="K27" s="2"/>
    </row>
    <row r="28" spans="2:11" ht="15.75" hidden="1" customHeight="1">
      <c r="B28" s="108"/>
      <c r="C28" s="109"/>
      <c r="D28" s="12"/>
      <c r="E28" s="12"/>
      <c r="F28" s="12"/>
      <c r="G28" s="12"/>
      <c r="H28" s="12"/>
      <c r="I28" s="6"/>
      <c r="J28" s="6"/>
      <c r="K28" s="2"/>
    </row>
    <row r="29" spans="2:11" ht="15.75" hidden="1" customHeight="1">
      <c r="B29" s="158"/>
      <c r="C29" s="159"/>
      <c r="D29" s="12"/>
      <c r="E29" s="12"/>
      <c r="F29" s="12"/>
      <c r="G29" s="12"/>
      <c r="H29" s="12"/>
      <c r="I29" s="6"/>
      <c r="J29" s="6"/>
      <c r="K29" s="2"/>
    </row>
    <row r="30" spans="2:11" ht="18.75" customHeight="1">
      <c r="B30" s="108" t="s">
        <v>148</v>
      </c>
      <c r="C30" s="109"/>
      <c r="D30" s="12" t="s">
        <v>24</v>
      </c>
      <c r="E30" s="21">
        <v>186.54599999999999</v>
      </c>
      <c r="F30" s="12">
        <v>45.55</v>
      </c>
      <c r="G30" s="12">
        <f>E30*F30</f>
        <v>8497.1702999999998</v>
      </c>
      <c r="H30" s="12"/>
      <c r="I30" s="6"/>
      <c r="J30" s="6"/>
      <c r="K30" s="2"/>
    </row>
    <row r="31" spans="2:11" ht="30" hidden="1" customHeight="1">
      <c r="B31" s="104" t="s">
        <v>21</v>
      </c>
      <c r="C31" s="130"/>
      <c r="D31" s="12" t="s">
        <v>22</v>
      </c>
      <c r="E31" s="12"/>
      <c r="F31" s="21">
        <v>6.891</v>
      </c>
      <c r="G31" s="20">
        <f>E31*F31</f>
        <v>0</v>
      </c>
      <c r="H31" s="12"/>
      <c r="I31" s="6"/>
      <c r="J31" s="6"/>
      <c r="K31" s="2"/>
    </row>
    <row r="32" spans="2:11" ht="47.25" hidden="1" customHeight="1">
      <c r="B32" s="161" t="s">
        <v>26</v>
      </c>
      <c r="C32" s="162"/>
      <c r="D32" s="12"/>
      <c r="E32" s="22"/>
      <c r="F32" s="22"/>
      <c r="G32" s="22"/>
      <c r="H32" s="12"/>
      <c r="I32" s="6"/>
      <c r="J32" s="6"/>
      <c r="K32" s="2"/>
    </row>
    <row r="33" spans="2:11" ht="32.25" hidden="1" customHeight="1">
      <c r="B33" s="104"/>
      <c r="C33" s="130"/>
      <c r="D33" s="23"/>
      <c r="E33" s="24"/>
      <c r="F33" s="25"/>
      <c r="G33" s="20"/>
      <c r="H33" s="12"/>
      <c r="I33" s="6"/>
      <c r="J33" s="6"/>
      <c r="K33" s="2"/>
    </row>
    <row r="34" spans="2:11" ht="21" customHeight="1">
      <c r="B34" s="142" t="s">
        <v>176</v>
      </c>
      <c r="C34" s="143"/>
      <c r="D34" s="57"/>
      <c r="E34" s="60"/>
      <c r="F34" s="16"/>
      <c r="G34" s="28">
        <f>G10+G16+G17+G20</f>
        <v>253771.07673560001</v>
      </c>
      <c r="H34" s="12"/>
      <c r="I34" s="6"/>
      <c r="J34" s="6"/>
      <c r="K34" s="2"/>
    </row>
    <row r="35" spans="2:11" ht="141" customHeight="1">
      <c r="B35" s="108" t="s">
        <v>162</v>
      </c>
      <c r="C35" s="109"/>
      <c r="D35" s="12" t="s">
        <v>14</v>
      </c>
      <c r="E35" s="12">
        <v>155.52000000000001</v>
      </c>
      <c r="F35" s="17">
        <v>165</v>
      </c>
      <c r="G35" s="16">
        <f>E35*F35</f>
        <v>25660.800000000003</v>
      </c>
      <c r="H35" s="12"/>
      <c r="I35" s="6"/>
      <c r="J35" s="6"/>
      <c r="K35" s="2"/>
    </row>
    <row r="36" spans="2:11" ht="21" customHeight="1">
      <c r="B36" s="104" t="s">
        <v>177</v>
      </c>
      <c r="C36" s="105"/>
      <c r="D36" s="16" t="s">
        <v>23</v>
      </c>
      <c r="E36" s="35"/>
      <c r="F36" s="36">
        <v>30.2</v>
      </c>
      <c r="G36" s="22">
        <f>G35*30.2%</f>
        <v>7749.5616000000009</v>
      </c>
      <c r="H36" s="12"/>
      <c r="I36" s="6"/>
      <c r="J36" s="6"/>
      <c r="K36" s="2"/>
    </row>
    <row r="37" spans="2:11" ht="20.25" customHeight="1">
      <c r="B37" s="118" t="s">
        <v>178</v>
      </c>
      <c r="C37" s="119"/>
      <c r="D37" s="169"/>
      <c r="E37" s="66"/>
      <c r="F37" s="25"/>
      <c r="G37" s="28">
        <f>G35+G36</f>
        <v>33410.361600000004</v>
      </c>
      <c r="H37" s="12"/>
      <c r="I37" s="6"/>
      <c r="J37" s="6"/>
      <c r="K37" s="2"/>
    </row>
    <row r="38" spans="2:11" ht="24" customHeight="1">
      <c r="B38" s="26"/>
      <c r="C38" s="112" t="s">
        <v>149</v>
      </c>
      <c r="D38" s="113"/>
      <c r="E38" s="27"/>
      <c r="F38" s="28"/>
      <c r="G38" s="97">
        <f>G34+G35+G36</f>
        <v>287181.43833560002</v>
      </c>
      <c r="H38" s="12"/>
      <c r="I38" s="6"/>
      <c r="J38" s="6"/>
      <c r="K38" s="2"/>
    </row>
    <row r="39" spans="2:11" ht="18" customHeight="1">
      <c r="B39" s="199"/>
      <c r="C39" s="200"/>
      <c r="D39" s="200"/>
      <c r="E39" s="200"/>
      <c r="F39" s="200"/>
      <c r="G39" s="200"/>
      <c r="H39" s="29"/>
      <c r="I39" s="6"/>
      <c r="J39" s="6"/>
      <c r="K39" s="2"/>
    </row>
    <row r="40" spans="2:11" ht="36" customHeight="1">
      <c r="B40" s="11" t="s">
        <v>16</v>
      </c>
      <c r="C40" s="120" t="s">
        <v>171</v>
      </c>
      <c r="D40" s="201"/>
      <c r="E40" s="201"/>
      <c r="F40" s="201"/>
      <c r="G40" s="201"/>
      <c r="H40" s="202"/>
      <c r="I40" s="6"/>
      <c r="J40" s="6"/>
      <c r="K40" s="2"/>
    </row>
    <row r="41" spans="2:11" ht="18" customHeight="1">
      <c r="B41" s="104" t="s">
        <v>179</v>
      </c>
      <c r="C41" s="130"/>
      <c r="D41" s="12"/>
      <c r="E41" s="13"/>
      <c r="F41" s="14"/>
      <c r="G41" s="61">
        <f>G43+G44+G45+G46+G47</f>
        <v>111179.3012</v>
      </c>
      <c r="H41" s="12"/>
      <c r="I41" s="6"/>
      <c r="J41" s="6"/>
      <c r="K41" s="2"/>
    </row>
    <row r="42" spans="2:11" ht="2.25" hidden="1" customHeight="1">
      <c r="B42" s="106" t="s">
        <v>151</v>
      </c>
      <c r="C42" s="107"/>
      <c r="D42" s="12" t="s">
        <v>14</v>
      </c>
      <c r="E42" s="15">
        <v>505.93</v>
      </c>
      <c r="F42" s="15">
        <v>138.94</v>
      </c>
      <c r="G42" s="12">
        <f>E42*F42</f>
        <v>70293.914199999999</v>
      </c>
      <c r="H42" s="12"/>
      <c r="I42" s="6"/>
      <c r="J42" s="6"/>
      <c r="K42" s="2"/>
    </row>
    <row r="43" spans="2:11" ht="21" customHeight="1">
      <c r="B43" s="124"/>
      <c r="C43" s="125"/>
      <c r="D43" s="95" t="s">
        <v>14</v>
      </c>
      <c r="E43" s="15">
        <v>599.98</v>
      </c>
      <c r="F43" s="15">
        <v>138.94</v>
      </c>
      <c r="G43" s="12">
        <f>E43*F43</f>
        <v>83361.2212</v>
      </c>
      <c r="H43" s="12"/>
      <c r="I43" s="6"/>
      <c r="J43" s="6"/>
      <c r="K43" s="2"/>
    </row>
    <row r="44" spans="2:11" ht="21.75" customHeight="1">
      <c r="B44" s="195" t="s">
        <v>62</v>
      </c>
      <c r="C44" s="196"/>
      <c r="D44" s="95" t="s">
        <v>14</v>
      </c>
      <c r="E44" s="15">
        <v>187.96</v>
      </c>
      <c r="F44" s="15">
        <v>148</v>
      </c>
      <c r="G44" s="12">
        <f>E44*F44</f>
        <v>27818.080000000002</v>
      </c>
      <c r="H44" s="12"/>
      <c r="I44" s="6"/>
      <c r="J44" s="6"/>
      <c r="K44" s="2"/>
    </row>
    <row r="45" spans="2:11" ht="19.5" hidden="1" customHeight="1">
      <c r="B45" s="110"/>
      <c r="C45" s="114"/>
      <c r="D45" s="12"/>
      <c r="E45" s="15"/>
      <c r="F45" s="15"/>
      <c r="G45" s="12"/>
      <c r="H45" s="12"/>
      <c r="I45" s="6"/>
      <c r="J45" s="6"/>
      <c r="K45" s="2"/>
    </row>
    <row r="46" spans="2:11" ht="19.5" hidden="1" customHeight="1">
      <c r="B46" s="110"/>
      <c r="C46" s="114"/>
      <c r="D46" s="12"/>
      <c r="E46" s="15"/>
      <c r="F46" s="15"/>
      <c r="G46" s="12"/>
      <c r="H46" s="12"/>
      <c r="I46" s="6"/>
      <c r="J46" s="6"/>
      <c r="K46" s="2"/>
    </row>
    <row r="47" spans="2:11" ht="19.5" hidden="1" customHeight="1">
      <c r="B47" s="110"/>
      <c r="C47" s="114"/>
      <c r="D47" s="12"/>
      <c r="E47" s="15"/>
      <c r="F47" s="15"/>
      <c r="G47" s="12"/>
      <c r="H47" s="12"/>
      <c r="I47" s="6"/>
      <c r="J47" s="6"/>
      <c r="K47" s="2"/>
    </row>
    <row r="48" spans="2:11" ht="17.25" customHeight="1">
      <c r="B48" s="104" t="s">
        <v>180</v>
      </c>
      <c r="C48" s="130"/>
      <c r="D48" s="12" t="s">
        <v>23</v>
      </c>
      <c r="E48" s="18"/>
      <c r="F48" s="19">
        <v>30.2</v>
      </c>
      <c r="G48" s="61">
        <v>33576.14</v>
      </c>
      <c r="H48" s="12"/>
      <c r="I48" s="6"/>
      <c r="J48" s="6"/>
      <c r="K48" s="2"/>
    </row>
    <row r="49" spans="2:11" ht="20.25" customHeight="1">
      <c r="B49" s="104" t="s">
        <v>181</v>
      </c>
      <c r="C49" s="130"/>
      <c r="D49" s="12"/>
      <c r="E49" s="14"/>
      <c r="F49" s="14"/>
      <c r="G49" s="61">
        <f>G50+G51</f>
        <v>103460</v>
      </c>
      <c r="H49" s="12"/>
      <c r="I49" s="6"/>
      <c r="J49" s="6"/>
      <c r="K49" s="2"/>
    </row>
    <row r="50" spans="2:11" ht="31.5" customHeight="1">
      <c r="B50" s="108" t="s">
        <v>18</v>
      </c>
      <c r="C50" s="109"/>
      <c r="D50" s="12" t="s">
        <v>15</v>
      </c>
      <c r="E50" s="12">
        <v>186.92</v>
      </c>
      <c r="F50" s="12">
        <v>500</v>
      </c>
      <c r="G50" s="12">
        <f>E50*F50</f>
        <v>93460</v>
      </c>
      <c r="H50" s="12"/>
      <c r="I50" s="6"/>
      <c r="J50" s="6"/>
      <c r="K50" s="2"/>
    </row>
    <row r="51" spans="2:11" ht="18" customHeight="1">
      <c r="B51" s="108" t="s">
        <v>57</v>
      </c>
      <c r="C51" s="109"/>
      <c r="D51" s="12" t="s">
        <v>15</v>
      </c>
      <c r="E51" s="12">
        <v>10</v>
      </c>
      <c r="F51" s="12">
        <v>1000</v>
      </c>
      <c r="G51" s="12">
        <f>E51*F51</f>
        <v>10000</v>
      </c>
      <c r="H51" s="12"/>
      <c r="I51" s="6"/>
      <c r="J51" s="6"/>
      <c r="K51" s="2"/>
    </row>
    <row r="52" spans="2:11" ht="17.25" customHeight="1">
      <c r="B52" s="158" t="s">
        <v>182</v>
      </c>
      <c r="C52" s="159"/>
      <c r="D52" s="12"/>
      <c r="E52" s="14"/>
      <c r="F52" s="14"/>
      <c r="G52" s="61">
        <f>G53+G54+G55+G56+G58</f>
        <v>174479.67910000001</v>
      </c>
      <c r="H52" s="12"/>
      <c r="I52" s="6"/>
      <c r="J52" s="6"/>
      <c r="K52" s="2"/>
    </row>
    <row r="53" spans="2:11" ht="44.25" customHeight="1">
      <c r="B53" s="108" t="s">
        <v>163</v>
      </c>
      <c r="C53" s="109"/>
      <c r="D53" s="12"/>
      <c r="E53" s="12"/>
      <c r="F53" s="12"/>
      <c r="G53" s="12">
        <v>166000</v>
      </c>
      <c r="H53" s="12"/>
      <c r="I53" s="6"/>
      <c r="J53" s="6"/>
      <c r="K53" s="2"/>
    </row>
    <row r="54" spans="2:11" ht="5.25" hidden="1" customHeight="1">
      <c r="B54" s="108"/>
      <c r="C54" s="109"/>
      <c r="D54" s="12"/>
      <c r="E54" s="12"/>
      <c r="F54" s="12"/>
      <c r="G54" s="12"/>
      <c r="H54" s="12"/>
      <c r="I54" s="6"/>
      <c r="J54" s="6"/>
      <c r="K54" s="2"/>
    </row>
    <row r="55" spans="2:11" ht="18" hidden="1" customHeight="1">
      <c r="B55" s="108"/>
      <c r="C55" s="109"/>
      <c r="D55" s="12"/>
      <c r="E55" s="12"/>
      <c r="F55" s="12"/>
      <c r="G55" s="12"/>
      <c r="H55" s="12"/>
      <c r="I55" s="6"/>
      <c r="J55" s="6"/>
      <c r="K55" s="2"/>
    </row>
    <row r="56" spans="2:11" ht="16.5" hidden="1" customHeight="1">
      <c r="B56" s="108"/>
      <c r="C56" s="109"/>
      <c r="D56" s="12"/>
      <c r="E56" s="12"/>
      <c r="F56" s="12"/>
      <c r="G56" s="12"/>
      <c r="H56" s="12"/>
      <c r="I56" s="6"/>
      <c r="J56" s="6"/>
      <c r="K56" s="2"/>
    </row>
    <row r="57" spans="2:11" ht="18" hidden="1" customHeight="1">
      <c r="B57" s="108"/>
      <c r="C57" s="109"/>
      <c r="D57" s="12"/>
      <c r="E57" s="12"/>
      <c r="F57" s="12"/>
      <c r="G57" s="12">
        <f>E57*F57</f>
        <v>0</v>
      </c>
      <c r="H57" s="12"/>
      <c r="I57" s="6"/>
      <c r="J57" s="6"/>
      <c r="K57" s="2"/>
    </row>
    <row r="58" spans="2:11" ht="18" customHeight="1">
      <c r="B58" s="108" t="s">
        <v>72</v>
      </c>
      <c r="C58" s="109"/>
      <c r="D58" s="12" t="s">
        <v>24</v>
      </c>
      <c r="E58" s="21">
        <v>186.16200000000001</v>
      </c>
      <c r="F58" s="12">
        <v>45.55</v>
      </c>
      <c r="G58" s="12">
        <f>E58*F58</f>
        <v>8479.6790999999994</v>
      </c>
      <c r="H58" s="12"/>
      <c r="I58" s="6"/>
      <c r="J58" s="6"/>
      <c r="K58" s="2"/>
    </row>
    <row r="59" spans="2:11" ht="47.25" hidden="1" customHeight="1">
      <c r="B59" s="161"/>
      <c r="C59" s="162"/>
      <c r="D59" s="12"/>
      <c r="E59" s="22"/>
      <c r="F59" s="22"/>
      <c r="G59" s="22"/>
      <c r="H59" s="12"/>
      <c r="I59" s="6"/>
      <c r="J59" s="6"/>
      <c r="K59" s="2"/>
    </row>
    <row r="60" spans="2:11" ht="21.75" customHeight="1">
      <c r="B60" s="142" t="s">
        <v>183</v>
      </c>
      <c r="C60" s="143"/>
      <c r="D60" s="57"/>
      <c r="E60" s="60"/>
      <c r="F60" s="16"/>
      <c r="G60" s="28">
        <f>G41+G48+G49+G52</f>
        <v>422695.12030000001</v>
      </c>
      <c r="H60" s="12"/>
      <c r="I60" s="6"/>
      <c r="J60" s="6"/>
      <c r="K60" s="2"/>
    </row>
    <row r="61" spans="2:11" ht="143.25" customHeight="1">
      <c r="B61" s="108" t="s">
        <v>166</v>
      </c>
      <c r="C61" s="109"/>
      <c r="D61" s="12" t="s">
        <v>14</v>
      </c>
      <c r="E61" s="16">
        <v>299.42</v>
      </c>
      <c r="F61" s="17">
        <v>165</v>
      </c>
      <c r="G61" s="16">
        <f>E61*F61</f>
        <v>49404.3</v>
      </c>
      <c r="H61" s="12"/>
      <c r="I61" s="6"/>
      <c r="J61" s="6"/>
      <c r="K61" s="2"/>
    </row>
    <row r="62" spans="2:11" ht="23.25" customHeight="1">
      <c r="B62" s="104" t="s">
        <v>184</v>
      </c>
      <c r="C62" s="105"/>
      <c r="D62" s="16" t="s">
        <v>23</v>
      </c>
      <c r="E62" s="35"/>
      <c r="F62" s="36">
        <v>30.2</v>
      </c>
      <c r="G62" s="22">
        <f>G61*30.2%</f>
        <v>14920.098600000001</v>
      </c>
      <c r="H62" s="12"/>
      <c r="I62" s="6"/>
      <c r="J62" s="6"/>
      <c r="K62" s="2"/>
    </row>
    <row r="63" spans="2:11" ht="47.25" hidden="1" customHeight="1">
      <c r="B63" s="26"/>
      <c r="C63" s="56"/>
      <c r="D63" s="57"/>
      <c r="E63" s="64"/>
      <c r="F63" s="22"/>
      <c r="G63" s="63"/>
      <c r="H63" s="12"/>
      <c r="I63" s="6"/>
      <c r="J63" s="6"/>
      <c r="K63" s="2"/>
    </row>
    <row r="64" spans="2:11" ht="22.5" customHeight="1">
      <c r="B64" s="118" t="s">
        <v>185</v>
      </c>
      <c r="C64" s="119"/>
      <c r="D64" s="169"/>
      <c r="E64" s="66"/>
      <c r="F64" s="25"/>
      <c r="G64" s="14">
        <f>G61+G62</f>
        <v>64324.3986</v>
      </c>
      <c r="H64" s="12"/>
      <c r="I64" s="6"/>
      <c r="J64" s="6"/>
      <c r="K64" s="2"/>
    </row>
    <row r="65" spans="2:11" ht="21" customHeight="1">
      <c r="B65" s="26"/>
      <c r="C65" s="112" t="s">
        <v>149</v>
      </c>
      <c r="D65" s="113"/>
      <c r="E65" s="27"/>
      <c r="F65" s="28"/>
      <c r="G65" s="76">
        <f>G60+G64</f>
        <v>487019.51890000002</v>
      </c>
      <c r="H65" s="12"/>
      <c r="I65" s="6"/>
      <c r="J65" s="6"/>
      <c r="K65" s="2"/>
    </row>
    <row r="66" spans="2:11" ht="19.5" customHeight="1">
      <c r="B66" s="161"/>
      <c r="C66" s="191"/>
      <c r="D66" s="191"/>
      <c r="E66" s="191"/>
      <c r="F66" s="191"/>
      <c r="G66" s="162"/>
      <c r="H66" s="12"/>
      <c r="I66" s="6"/>
      <c r="J66" s="6"/>
      <c r="K66" s="2"/>
    </row>
    <row r="67" spans="2:11" ht="19.5" customHeight="1">
      <c r="B67" s="11" t="s">
        <v>27</v>
      </c>
      <c r="C67" s="120" t="s">
        <v>119</v>
      </c>
      <c r="D67" s="121"/>
      <c r="E67" s="121"/>
      <c r="F67" s="121"/>
      <c r="G67" s="121"/>
      <c r="H67" s="122"/>
      <c r="I67" s="6"/>
      <c r="J67" s="6"/>
      <c r="K67" s="2"/>
    </row>
    <row r="68" spans="2:11" ht="18.75" customHeight="1">
      <c r="B68" s="104" t="s">
        <v>186</v>
      </c>
      <c r="C68" s="105"/>
      <c r="D68" s="16"/>
      <c r="E68" s="33"/>
      <c r="F68" s="34"/>
      <c r="G68" s="61">
        <f>G69+G74</f>
        <v>5483.93</v>
      </c>
      <c r="H68" s="12"/>
      <c r="I68" s="6"/>
      <c r="J68" s="6"/>
      <c r="K68" s="2"/>
    </row>
    <row r="69" spans="2:11" ht="17.25" customHeight="1">
      <c r="B69" s="106" t="s">
        <v>62</v>
      </c>
      <c r="C69" s="123"/>
      <c r="D69" s="16" t="s">
        <v>14</v>
      </c>
      <c r="E69" s="17">
        <v>18.71</v>
      </c>
      <c r="F69" s="17">
        <v>148</v>
      </c>
      <c r="G69" s="12">
        <f>E69*F69</f>
        <v>2769.08</v>
      </c>
      <c r="H69" s="12"/>
      <c r="I69" s="6"/>
      <c r="J69" s="6"/>
      <c r="K69" s="2"/>
    </row>
    <row r="70" spans="2:11" ht="15" hidden="1" customHeight="1">
      <c r="B70" s="124"/>
      <c r="C70" s="125"/>
      <c r="D70" s="16" t="s">
        <v>14</v>
      </c>
      <c r="E70" s="17"/>
      <c r="F70" s="17">
        <v>128</v>
      </c>
      <c r="G70" s="12">
        <f>E70*F70</f>
        <v>0</v>
      </c>
      <c r="H70" s="12"/>
      <c r="I70" s="6"/>
      <c r="J70" s="6"/>
      <c r="K70" s="2"/>
    </row>
    <row r="71" spans="2:11" ht="20.25" hidden="1" customHeight="1">
      <c r="B71" s="110"/>
      <c r="C71" s="111"/>
      <c r="D71" s="16"/>
      <c r="E71" s="17"/>
      <c r="F71" s="17"/>
      <c r="G71" s="12"/>
      <c r="H71" s="12"/>
      <c r="I71" s="6"/>
      <c r="J71" s="6"/>
      <c r="K71" s="2"/>
    </row>
    <row r="72" spans="2:11" ht="20.25" hidden="1" customHeight="1">
      <c r="B72" s="110"/>
      <c r="C72" s="114"/>
      <c r="D72" s="16"/>
      <c r="E72" s="17"/>
      <c r="F72" s="17"/>
      <c r="G72" s="12"/>
      <c r="H72" s="12"/>
      <c r="I72" s="6"/>
      <c r="J72" s="6"/>
      <c r="K72" s="2"/>
    </row>
    <row r="73" spans="2:11" ht="28.5" hidden="1" customHeight="1">
      <c r="B73" s="110"/>
      <c r="C73" s="114"/>
      <c r="D73" s="12"/>
      <c r="E73" s="15"/>
      <c r="F73" s="17"/>
      <c r="G73" s="12"/>
      <c r="H73" s="12"/>
      <c r="I73" s="6"/>
      <c r="J73" s="6"/>
      <c r="K73" s="2"/>
    </row>
    <row r="74" spans="2:11" ht="35.25" customHeight="1">
      <c r="B74" s="195" t="s">
        <v>147</v>
      </c>
      <c r="C74" s="196"/>
      <c r="D74" s="95" t="s">
        <v>14</v>
      </c>
      <c r="E74" s="15">
        <v>20.11</v>
      </c>
      <c r="F74" s="15">
        <v>135</v>
      </c>
      <c r="G74" s="12">
        <f>E74*F74</f>
        <v>2714.85</v>
      </c>
      <c r="H74" s="12"/>
      <c r="I74" s="6"/>
      <c r="J74" s="6"/>
      <c r="K74" s="2"/>
    </row>
    <row r="75" spans="2:11" ht="18" customHeight="1">
      <c r="B75" s="104" t="s">
        <v>187</v>
      </c>
      <c r="C75" s="105"/>
      <c r="D75" s="16" t="s">
        <v>23</v>
      </c>
      <c r="E75" s="35"/>
      <c r="F75" s="36">
        <v>30.2</v>
      </c>
      <c r="G75" s="61">
        <f>G68*0.302</f>
        <v>1656.1468600000001</v>
      </c>
      <c r="H75" s="12"/>
      <c r="I75" s="6"/>
      <c r="J75" s="6"/>
      <c r="K75" s="2"/>
    </row>
    <row r="76" spans="2:11" ht="18" customHeight="1">
      <c r="B76" s="104" t="s">
        <v>188</v>
      </c>
      <c r="C76" s="130"/>
      <c r="D76" s="12"/>
      <c r="E76" s="14"/>
      <c r="F76" s="14"/>
      <c r="G76" s="61">
        <f>G77</f>
        <v>9315</v>
      </c>
      <c r="H76" s="12"/>
      <c r="I76" s="6"/>
      <c r="J76" s="6"/>
      <c r="K76" s="2"/>
    </row>
    <row r="77" spans="2:11" ht="28.5" customHeight="1">
      <c r="B77" s="108" t="s">
        <v>18</v>
      </c>
      <c r="C77" s="109"/>
      <c r="D77" s="12" t="s">
        <v>15</v>
      </c>
      <c r="E77" s="12">
        <v>18.63</v>
      </c>
      <c r="F77" s="12">
        <v>500</v>
      </c>
      <c r="G77" s="12">
        <f>E77*F77</f>
        <v>9315</v>
      </c>
      <c r="H77" s="12"/>
      <c r="I77" s="6"/>
      <c r="J77" s="6"/>
      <c r="K77" s="2"/>
    </row>
    <row r="78" spans="2:11" ht="18" customHeight="1">
      <c r="B78" s="104" t="s">
        <v>189</v>
      </c>
      <c r="C78" s="141"/>
      <c r="D78" s="16"/>
      <c r="E78" s="35"/>
      <c r="F78" s="36"/>
      <c r="G78" s="61">
        <f>G79</f>
        <v>1015409.08</v>
      </c>
      <c r="H78" s="12"/>
      <c r="I78" s="6"/>
      <c r="J78" s="6"/>
      <c r="K78" s="2"/>
    </row>
    <row r="79" spans="2:11" ht="31.5" customHeight="1">
      <c r="B79" s="108" t="s">
        <v>164</v>
      </c>
      <c r="C79" s="109"/>
      <c r="D79" s="12" t="s">
        <v>39</v>
      </c>
      <c r="E79" s="12">
        <v>4102</v>
      </c>
      <c r="F79" s="22">
        <v>247.54</v>
      </c>
      <c r="G79" s="22">
        <f>E79*F79</f>
        <v>1015409.08</v>
      </c>
      <c r="H79" s="12"/>
      <c r="I79" s="6"/>
      <c r="J79" s="6"/>
      <c r="K79" s="2"/>
    </row>
    <row r="80" spans="2:11" ht="3.75" hidden="1" customHeight="1">
      <c r="B80" s="137"/>
      <c r="C80" s="127"/>
      <c r="D80" s="12"/>
      <c r="E80" s="16"/>
      <c r="F80" s="16"/>
      <c r="G80" s="12"/>
      <c r="H80" s="12"/>
      <c r="I80" s="6"/>
      <c r="J80" s="6"/>
      <c r="K80" s="2"/>
    </row>
    <row r="81" spans="2:13" ht="15.75" hidden="1" customHeight="1">
      <c r="B81" s="108"/>
      <c r="C81" s="127"/>
      <c r="D81" s="12"/>
      <c r="E81" s="16"/>
      <c r="F81" s="16"/>
      <c r="G81" s="12"/>
      <c r="H81" s="12"/>
      <c r="I81" s="6"/>
      <c r="J81" s="6"/>
      <c r="K81" s="2"/>
      <c r="M81" s="93"/>
    </row>
    <row r="82" spans="2:13" ht="17.25" customHeight="1">
      <c r="B82" s="104" t="s">
        <v>190</v>
      </c>
      <c r="C82" s="105"/>
      <c r="D82" s="16"/>
      <c r="E82" s="34"/>
      <c r="F82" s="34"/>
      <c r="G82" s="61">
        <f>G83+G85+G88+G86+G87+G84</f>
        <v>916.50474999999994</v>
      </c>
      <c r="H82" s="12"/>
      <c r="I82" s="6"/>
      <c r="J82" s="6"/>
      <c r="K82" s="2"/>
    </row>
    <row r="83" spans="2:13" ht="15.75" hidden="1" customHeight="1">
      <c r="B83" s="108"/>
      <c r="C83" s="109"/>
      <c r="D83" s="12"/>
      <c r="E83" s="16"/>
      <c r="F83" s="16"/>
      <c r="G83" s="16"/>
      <c r="H83" s="12"/>
      <c r="I83" s="6"/>
      <c r="J83" s="6"/>
      <c r="K83" s="2"/>
    </row>
    <row r="84" spans="2:13" ht="15.75" hidden="1" customHeight="1">
      <c r="B84" s="108"/>
      <c r="C84" s="109"/>
      <c r="D84" s="12"/>
      <c r="E84" s="16"/>
      <c r="F84" s="16"/>
      <c r="G84" s="16"/>
      <c r="H84" s="12"/>
      <c r="I84" s="6"/>
      <c r="J84" s="6"/>
      <c r="K84" s="2"/>
    </row>
    <row r="85" spans="2:13" ht="16.5" hidden="1" customHeight="1">
      <c r="B85" s="108"/>
      <c r="C85" s="109"/>
      <c r="D85" s="12"/>
      <c r="E85" s="16"/>
      <c r="F85" s="16"/>
      <c r="G85" s="16"/>
      <c r="H85" s="12"/>
      <c r="I85" s="6"/>
      <c r="J85" s="6"/>
      <c r="K85" s="2"/>
    </row>
    <row r="86" spans="2:13" ht="16.5" hidden="1" customHeight="1">
      <c r="B86" s="108"/>
      <c r="C86" s="109"/>
      <c r="D86" s="12"/>
      <c r="E86" s="16"/>
      <c r="F86" s="16"/>
      <c r="G86" s="16"/>
      <c r="H86" s="12"/>
      <c r="I86" s="6"/>
      <c r="J86" s="6"/>
      <c r="K86" s="2"/>
    </row>
    <row r="87" spans="2:13" ht="15.75" customHeight="1">
      <c r="B87" s="108" t="s">
        <v>80</v>
      </c>
      <c r="C87" s="109"/>
      <c r="D87" s="12" t="s">
        <v>71</v>
      </c>
      <c r="E87" s="16">
        <v>2</v>
      </c>
      <c r="F87" s="16">
        <v>45</v>
      </c>
      <c r="G87" s="16">
        <f>E87*F87</f>
        <v>90</v>
      </c>
      <c r="H87" s="12"/>
      <c r="I87" s="6"/>
      <c r="J87" s="6"/>
      <c r="K87" s="2"/>
    </row>
    <row r="88" spans="2:13" ht="16.5" customHeight="1">
      <c r="B88" s="108" t="s">
        <v>72</v>
      </c>
      <c r="C88" s="109"/>
      <c r="D88" s="12" t="s">
        <v>24</v>
      </c>
      <c r="E88" s="37">
        <v>18.145</v>
      </c>
      <c r="F88" s="22">
        <v>45.55</v>
      </c>
      <c r="G88" s="22">
        <f>E88*F88</f>
        <v>826.50474999999994</v>
      </c>
      <c r="H88" s="12"/>
      <c r="I88" s="6"/>
      <c r="J88" s="6"/>
      <c r="K88" s="2"/>
    </row>
    <row r="89" spans="2:13" ht="20.25" customHeight="1">
      <c r="B89" s="142" t="s">
        <v>191</v>
      </c>
      <c r="C89" s="143"/>
      <c r="D89" s="57"/>
      <c r="E89" s="60"/>
      <c r="F89" s="16"/>
      <c r="G89" s="28">
        <f>G68+G75+G79+G82+G76</f>
        <v>1032780.66161</v>
      </c>
      <c r="H89" s="12"/>
      <c r="I89" s="6"/>
      <c r="J89" s="6"/>
      <c r="K89" s="2"/>
    </row>
    <row r="90" spans="2:13" ht="140.25" customHeight="1">
      <c r="B90" s="108" t="s">
        <v>166</v>
      </c>
      <c r="C90" s="109"/>
      <c r="D90" s="12" t="s">
        <v>14</v>
      </c>
      <c r="E90" s="16">
        <v>95.95</v>
      </c>
      <c r="F90" s="17">
        <v>165</v>
      </c>
      <c r="G90" s="16">
        <f>E90*F90</f>
        <v>15831.75</v>
      </c>
      <c r="H90" s="12"/>
      <c r="I90" s="6"/>
      <c r="J90" s="6"/>
      <c r="K90" s="2"/>
    </row>
    <row r="91" spans="2:13" ht="20.25" customHeight="1">
      <c r="B91" s="104" t="s">
        <v>192</v>
      </c>
      <c r="C91" s="105"/>
      <c r="D91" s="16" t="s">
        <v>23</v>
      </c>
      <c r="E91" s="35"/>
      <c r="F91" s="36">
        <v>30.2</v>
      </c>
      <c r="G91" s="22">
        <f>G90*30.2%</f>
        <v>4781.1885000000002</v>
      </c>
      <c r="H91" s="12"/>
      <c r="I91" s="6"/>
      <c r="J91" s="6"/>
      <c r="K91" s="2"/>
    </row>
    <row r="92" spans="2:13" ht="20.25" customHeight="1">
      <c r="B92" s="118" t="s">
        <v>193</v>
      </c>
      <c r="C92" s="119"/>
      <c r="D92" s="169"/>
      <c r="E92" s="66"/>
      <c r="F92" s="25"/>
      <c r="G92" s="14">
        <f>G90+G91</f>
        <v>20612.9385</v>
      </c>
      <c r="H92" s="12"/>
      <c r="I92" s="6"/>
      <c r="J92" s="6"/>
      <c r="K92" s="2"/>
    </row>
    <row r="93" spans="2:13" ht="20.25" customHeight="1">
      <c r="B93" s="38"/>
      <c r="C93" s="112" t="s">
        <v>149</v>
      </c>
      <c r="D93" s="113"/>
      <c r="E93" s="39"/>
      <c r="F93" s="40"/>
      <c r="G93" s="75">
        <f>G89+G90+G91</f>
        <v>1053393.6001099998</v>
      </c>
      <c r="H93" s="12"/>
      <c r="I93" s="6"/>
      <c r="J93" s="6"/>
      <c r="K93" s="2"/>
    </row>
    <row r="94" spans="2:13" ht="17.25" customHeight="1">
      <c r="B94" s="108"/>
      <c r="C94" s="186"/>
      <c r="D94" s="186"/>
      <c r="E94" s="186"/>
      <c r="F94" s="186"/>
      <c r="G94" s="109"/>
      <c r="H94" s="12"/>
      <c r="I94" s="6"/>
      <c r="J94" s="6"/>
      <c r="K94" s="2"/>
    </row>
    <row r="95" spans="2:13" ht="19.5" customHeight="1">
      <c r="B95" s="11" t="s">
        <v>28</v>
      </c>
      <c r="C95" s="120" t="s">
        <v>120</v>
      </c>
      <c r="D95" s="121"/>
      <c r="E95" s="121"/>
      <c r="F95" s="121"/>
      <c r="G95" s="121"/>
      <c r="H95" s="122"/>
      <c r="I95" s="6"/>
      <c r="J95" s="6"/>
      <c r="K95" s="2"/>
    </row>
    <row r="96" spans="2:13" ht="15.75" customHeight="1">
      <c r="B96" s="104" t="s">
        <v>194</v>
      </c>
      <c r="C96" s="105"/>
      <c r="D96" s="16"/>
      <c r="E96" s="33"/>
      <c r="F96" s="34"/>
      <c r="G96" s="61">
        <f>G98+G100</f>
        <v>106405.10159999999</v>
      </c>
      <c r="H96" s="16"/>
      <c r="I96" s="6"/>
      <c r="J96" s="6"/>
      <c r="K96" s="2"/>
    </row>
    <row r="97" spans="2:11" ht="21" hidden="1" customHeight="1">
      <c r="B97" s="106" t="s">
        <v>151</v>
      </c>
      <c r="C97" s="107"/>
      <c r="D97" s="16" t="s">
        <v>14</v>
      </c>
      <c r="E97" s="17">
        <v>18.71</v>
      </c>
      <c r="F97" s="17">
        <v>148</v>
      </c>
      <c r="G97" s="12">
        <f>E97*F97</f>
        <v>2769.08</v>
      </c>
      <c r="H97" s="16"/>
      <c r="I97" s="6"/>
      <c r="J97" s="6"/>
      <c r="K97" s="2"/>
    </row>
    <row r="98" spans="2:11" ht="16.5" customHeight="1">
      <c r="B98" s="124"/>
      <c r="C98" s="125"/>
      <c r="D98" s="16" t="s">
        <v>14</v>
      </c>
      <c r="E98" s="17">
        <v>631.64</v>
      </c>
      <c r="F98" s="17">
        <v>138.94</v>
      </c>
      <c r="G98" s="12">
        <f>E98*F98</f>
        <v>87760.061600000001</v>
      </c>
      <c r="H98" s="16"/>
      <c r="I98" s="6"/>
      <c r="J98" s="6"/>
      <c r="K98" s="2"/>
    </row>
    <row r="99" spans="2:11" ht="16.5" hidden="1" customHeight="1">
      <c r="B99" s="106" t="s">
        <v>62</v>
      </c>
      <c r="C99" s="123"/>
      <c r="D99" s="16"/>
      <c r="E99" s="17"/>
      <c r="F99" s="17"/>
      <c r="G99" s="12"/>
      <c r="H99" s="16"/>
      <c r="I99" s="6"/>
      <c r="J99" s="6"/>
      <c r="K99" s="2"/>
    </row>
    <row r="100" spans="2:11" ht="17.25" customHeight="1">
      <c r="B100" s="124"/>
      <c r="C100" s="125"/>
      <c r="D100" s="16" t="s">
        <v>14</v>
      </c>
      <c r="E100" s="17">
        <v>125.98</v>
      </c>
      <c r="F100" s="17">
        <v>148</v>
      </c>
      <c r="G100" s="12">
        <f>E100*F100</f>
        <v>18645.04</v>
      </c>
      <c r="H100" s="16"/>
      <c r="I100" s="6"/>
      <c r="J100" s="6"/>
      <c r="K100" s="2"/>
    </row>
    <row r="101" spans="2:11" ht="18" customHeight="1">
      <c r="B101" s="104" t="s">
        <v>195</v>
      </c>
      <c r="C101" s="105"/>
      <c r="D101" s="16"/>
      <c r="E101" s="15"/>
      <c r="F101" s="15"/>
      <c r="G101" s="74">
        <f>G96*30.2%</f>
        <v>32134.340683199996</v>
      </c>
      <c r="H101" s="16"/>
      <c r="I101" s="6"/>
      <c r="J101" s="6"/>
      <c r="K101" s="2"/>
    </row>
    <row r="102" spans="2:11" ht="15.75">
      <c r="B102" s="104" t="s">
        <v>196</v>
      </c>
      <c r="C102" s="105"/>
      <c r="D102" s="16"/>
      <c r="E102" s="34"/>
      <c r="F102" s="34"/>
      <c r="G102" s="61">
        <f>G103+G104</f>
        <v>907076.6</v>
      </c>
      <c r="H102" s="12"/>
      <c r="I102" s="6"/>
      <c r="J102" s="6"/>
      <c r="K102" s="2"/>
    </row>
    <row r="103" spans="2:11" ht="30.75" customHeight="1">
      <c r="B103" s="108" t="s">
        <v>165</v>
      </c>
      <c r="C103" s="127"/>
      <c r="D103" s="12" t="s">
        <v>39</v>
      </c>
      <c r="E103" s="16">
        <v>2886</v>
      </c>
      <c r="F103" s="16">
        <v>292.48</v>
      </c>
      <c r="G103" s="12">
        <v>844106.6</v>
      </c>
      <c r="H103" s="12"/>
      <c r="I103" s="6"/>
      <c r="J103" s="6"/>
      <c r="K103" s="2"/>
    </row>
    <row r="104" spans="2:11" ht="29.25" customHeight="1">
      <c r="B104" s="108" t="s">
        <v>18</v>
      </c>
      <c r="C104" s="109"/>
      <c r="D104" s="12" t="s">
        <v>15</v>
      </c>
      <c r="E104" s="12">
        <v>125.94</v>
      </c>
      <c r="F104" s="12">
        <v>500</v>
      </c>
      <c r="G104" s="12">
        <f>E104*F104</f>
        <v>62970</v>
      </c>
      <c r="H104" s="12"/>
      <c r="I104" s="6"/>
      <c r="J104" s="6"/>
      <c r="K104" s="2"/>
    </row>
    <row r="105" spans="2:11" ht="15.75">
      <c r="B105" s="104" t="s">
        <v>197</v>
      </c>
      <c r="C105" s="105"/>
      <c r="D105" s="16"/>
      <c r="E105" s="34"/>
      <c r="F105" s="34"/>
      <c r="G105" s="61">
        <f>G106+G118</f>
        <v>390204.86009999999</v>
      </c>
      <c r="H105" s="12"/>
      <c r="I105" s="6"/>
      <c r="J105" s="6"/>
      <c r="K105" s="2"/>
    </row>
    <row r="106" spans="2:11" ht="75.75" customHeight="1">
      <c r="B106" s="108" t="s">
        <v>154</v>
      </c>
      <c r="C106" s="109"/>
      <c r="D106" s="16"/>
      <c r="E106" s="34"/>
      <c r="F106" s="34"/>
      <c r="G106" s="22">
        <v>384484.6</v>
      </c>
      <c r="H106" s="12"/>
      <c r="I106" s="6"/>
      <c r="J106" s="6"/>
      <c r="K106" s="2"/>
    </row>
    <row r="107" spans="2:11" ht="15.75" hidden="1">
      <c r="B107" s="108"/>
      <c r="C107" s="109"/>
      <c r="D107" s="16"/>
      <c r="E107" s="16"/>
      <c r="F107" s="16"/>
      <c r="G107" s="16"/>
      <c r="H107" s="12"/>
      <c r="I107" s="6"/>
      <c r="J107" s="6"/>
      <c r="K107" s="2"/>
    </row>
    <row r="108" spans="2:11" ht="15.75" hidden="1">
      <c r="B108" s="108"/>
      <c r="C108" s="109"/>
      <c r="D108" s="16"/>
      <c r="E108" s="16"/>
      <c r="F108" s="16"/>
      <c r="G108" s="16"/>
      <c r="H108" s="12"/>
      <c r="I108" s="6"/>
      <c r="J108" s="6"/>
      <c r="K108" s="2"/>
    </row>
    <row r="109" spans="2:11" ht="15.75" hidden="1" customHeight="1">
      <c r="B109" s="108"/>
      <c r="C109" s="109"/>
      <c r="D109" s="16"/>
      <c r="E109" s="16"/>
      <c r="F109" s="16"/>
      <c r="G109" s="16"/>
      <c r="H109" s="12"/>
      <c r="I109" s="6"/>
      <c r="J109" s="6"/>
      <c r="K109" s="2"/>
    </row>
    <row r="110" spans="2:11" ht="15.75" hidden="1" customHeight="1">
      <c r="B110" s="108"/>
      <c r="C110" s="109"/>
      <c r="D110" s="16"/>
      <c r="E110" s="16"/>
      <c r="F110" s="16"/>
      <c r="G110" s="16"/>
      <c r="H110" s="12"/>
      <c r="I110" s="6"/>
      <c r="J110" s="6"/>
      <c r="K110" s="2"/>
    </row>
    <row r="111" spans="2:11" ht="16.5" hidden="1" customHeight="1">
      <c r="B111" s="108"/>
      <c r="C111" s="109"/>
      <c r="D111" s="12"/>
      <c r="E111" s="16"/>
      <c r="F111" s="16"/>
      <c r="G111" s="16"/>
      <c r="H111" s="12"/>
      <c r="I111" s="6"/>
      <c r="J111" s="6"/>
      <c r="K111" s="2"/>
    </row>
    <row r="112" spans="2:11" ht="16.5" hidden="1" customHeight="1">
      <c r="B112" s="108"/>
      <c r="C112" s="109"/>
      <c r="D112" s="12"/>
      <c r="E112" s="16"/>
      <c r="F112" s="16"/>
      <c r="G112" s="16"/>
      <c r="H112" s="12"/>
      <c r="I112" s="6"/>
      <c r="J112" s="6"/>
      <c r="K112" s="2"/>
    </row>
    <row r="113" spans="2:11" ht="16.5" hidden="1" customHeight="1">
      <c r="B113" s="108"/>
      <c r="C113" s="109"/>
      <c r="D113" s="12"/>
      <c r="E113" s="16"/>
      <c r="F113" s="16"/>
      <c r="G113" s="16"/>
      <c r="H113" s="12"/>
      <c r="I113" s="6"/>
      <c r="J113" s="6"/>
      <c r="K113" s="2"/>
    </row>
    <row r="114" spans="2:11" ht="16.5" hidden="1" customHeight="1">
      <c r="B114" s="108"/>
      <c r="C114" s="109"/>
      <c r="D114" s="12"/>
      <c r="E114" s="16"/>
      <c r="F114" s="16"/>
      <c r="G114" s="16"/>
      <c r="H114" s="12"/>
      <c r="I114" s="6"/>
      <c r="J114" s="6"/>
      <c r="K114" s="2"/>
    </row>
    <row r="115" spans="2:11" ht="16.5" hidden="1" customHeight="1">
      <c r="B115" s="108"/>
      <c r="C115" s="109"/>
      <c r="D115" s="12"/>
      <c r="E115" s="12"/>
      <c r="F115" s="16"/>
      <c r="G115" s="16"/>
      <c r="H115" s="12"/>
      <c r="I115" s="6"/>
      <c r="J115" s="6"/>
      <c r="K115" s="2"/>
    </row>
    <row r="116" spans="2:11" ht="16.5" hidden="1" customHeight="1">
      <c r="B116" s="108"/>
      <c r="C116" s="109"/>
      <c r="D116" s="12"/>
      <c r="E116" s="12"/>
      <c r="F116" s="16"/>
      <c r="G116" s="16"/>
      <c r="H116" s="12"/>
      <c r="I116" s="6"/>
      <c r="J116" s="6"/>
      <c r="K116" s="2"/>
    </row>
    <row r="117" spans="2:11" ht="16.5" hidden="1" customHeight="1">
      <c r="B117" s="108"/>
      <c r="C117" s="109"/>
      <c r="D117" s="12"/>
      <c r="E117" s="12"/>
      <c r="F117" s="16"/>
      <c r="G117" s="16"/>
      <c r="H117" s="12"/>
      <c r="I117" s="6"/>
      <c r="J117" s="6"/>
      <c r="K117" s="2"/>
    </row>
    <row r="118" spans="2:11" ht="18" customHeight="1">
      <c r="B118" s="108" t="s">
        <v>72</v>
      </c>
      <c r="C118" s="109"/>
      <c r="D118" s="16" t="s">
        <v>24</v>
      </c>
      <c r="E118" s="37">
        <v>125.58199999999999</v>
      </c>
      <c r="F118" s="22">
        <v>45.55</v>
      </c>
      <c r="G118" s="22">
        <f>E118*F118</f>
        <v>5720.2600999999995</v>
      </c>
      <c r="H118" s="12"/>
      <c r="I118" s="6"/>
      <c r="J118" s="6"/>
      <c r="K118" s="2"/>
    </row>
    <row r="119" spans="2:11" ht="18" customHeight="1">
      <c r="B119" s="142" t="s">
        <v>198</v>
      </c>
      <c r="C119" s="143"/>
      <c r="D119" s="57"/>
      <c r="E119" s="60"/>
      <c r="F119" s="16"/>
      <c r="G119" s="28">
        <f>G96+G101+G102+G105</f>
        <v>1435820.9023831999</v>
      </c>
      <c r="H119" s="12"/>
      <c r="I119" s="6"/>
      <c r="J119" s="6"/>
      <c r="K119" s="2"/>
    </row>
    <row r="120" spans="2:11" ht="143.25" customHeight="1">
      <c r="B120" s="108" t="s">
        <v>166</v>
      </c>
      <c r="C120" s="109"/>
      <c r="D120" s="12" t="s">
        <v>14</v>
      </c>
      <c r="E120" s="16">
        <v>100.99</v>
      </c>
      <c r="F120" s="17">
        <v>165</v>
      </c>
      <c r="G120" s="16">
        <f>E120*F120</f>
        <v>16663.349999999999</v>
      </c>
      <c r="H120" s="12"/>
      <c r="I120" s="6"/>
      <c r="J120" s="6"/>
      <c r="K120" s="2"/>
    </row>
    <row r="121" spans="2:11" ht="18" customHeight="1">
      <c r="B121" s="104" t="s">
        <v>199</v>
      </c>
      <c r="C121" s="105"/>
      <c r="D121" s="16" t="s">
        <v>23</v>
      </c>
      <c r="E121" s="35"/>
      <c r="F121" s="36">
        <v>30.2</v>
      </c>
      <c r="G121" s="22">
        <f>G120*30.2%</f>
        <v>5032.3316999999997</v>
      </c>
      <c r="H121" s="12"/>
      <c r="I121" s="6"/>
      <c r="J121" s="6"/>
      <c r="K121" s="2"/>
    </row>
    <row r="122" spans="2:11" ht="18" customHeight="1">
      <c r="B122" s="118" t="s">
        <v>200</v>
      </c>
      <c r="C122" s="119"/>
      <c r="D122" s="169"/>
      <c r="E122" s="66"/>
      <c r="F122" s="25"/>
      <c r="G122" s="14">
        <f>G120+G121</f>
        <v>21695.681699999997</v>
      </c>
      <c r="H122" s="12"/>
      <c r="I122" s="6"/>
      <c r="J122" s="6"/>
      <c r="K122" s="2"/>
    </row>
    <row r="123" spans="2:11" ht="19.5">
      <c r="B123" s="38"/>
      <c r="C123" s="112" t="s">
        <v>149</v>
      </c>
      <c r="D123" s="113"/>
      <c r="E123" s="10"/>
      <c r="F123" s="40"/>
      <c r="G123" s="75">
        <f>G119+G120+G121</f>
        <v>1457516.5840832</v>
      </c>
      <c r="H123" s="12"/>
      <c r="I123" s="6"/>
      <c r="J123" s="6"/>
      <c r="K123" s="2"/>
    </row>
    <row r="124" spans="2:11" ht="19.5" customHeight="1">
      <c r="B124" s="108"/>
      <c r="C124" s="186"/>
      <c r="D124" s="186"/>
      <c r="E124" s="186"/>
      <c r="F124" s="186"/>
      <c r="G124" s="109"/>
      <c r="H124" s="12"/>
      <c r="I124" s="6"/>
      <c r="J124" s="6"/>
      <c r="K124" s="2"/>
    </row>
    <row r="125" spans="2:11" ht="35.25" customHeight="1">
      <c r="B125" s="30" t="s">
        <v>30</v>
      </c>
      <c r="C125" s="120" t="s">
        <v>130</v>
      </c>
      <c r="D125" s="121"/>
      <c r="E125" s="121"/>
      <c r="F125" s="121"/>
      <c r="G125" s="121"/>
      <c r="H125" s="122"/>
      <c r="I125" s="6"/>
      <c r="J125" s="6"/>
      <c r="K125" s="2"/>
    </row>
    <row r="126" spans="2:11" ht="18" customHeight="1">
      <c r="B126" s="104" t="s">
        <v>201</v>
      </c>
      <c r="C126" s="105"/>
      <c r="D126" s="16"/>
      <c r="E126" s="33"/>
      <c r="F126" s="34"/>
      <c r="G126" s="61">
        <f>G128+G129+G130</f>
        <v>658.51299999999992</v>
      </c>
      <c r="H126" s="12"/>
      <c r="I126" s="6"/>
      <c r="J126" s="6"/>
      <c r="K126" s="2"/>
    </row>
    <row r="127" spans="2:11" ht="5.25" hidden="1" customHeight="1">
      <c r="B127" s="106" t="s">
        <v>62</v>
      </c>
      <c r="C127" s="163"/>
      <c r="D127" s="16" t="s">
        <v>14</v>
      </c>
      <c r="E127" s="41"/>
      <c r="F127" s="16">
        <v>482.4</v>
      </c>
      <c r="G127" s="12">
        <f>E127*F127</f>
        <v>0</v>
      </c>
      <c r="H127" s="12"/>
      <c r="I127" s="6"/>
      <c r="J127" s="6"/>
      <c r="K127" s="2"/>
    </row>
    <row r="128" spans="2:11" ht="18" customHeight="1">
      <c r="B128" s="164"/>
      <c r="C128" s="165"/>
      <c r="D128" s="16" t="s">
        <v>14</v>
      </c>
      <c r="E128" s="17">
        <v>1.68</v>
      </c>
      <c r="F128" s="17">
        <v>148</v>
      </c>
      <c r="G128" s="12">
        <f>E128*F128</f>
        <v>248.64</v>
      </c>
      <c r="H128" s="12"/>
      <c r="I128" s="6"/>
      <c r="J128" s="6"/>
      <c r="K128" s="2"/>
    </row>
    <row r="129" spans="2:11" ht="21" customHeight="1">
      <c r="B129" s="110" t="s">
        <v>152</v>
      </c>
      <c r="C129" s="111"/>
      <c r="D129" s="16" t="s">
        <v>14</v>
      </c>
      <c r="E129" s="17">
        <v>2.95</v>
      </c>
      <c r="F129" s="17">
        <v>138.94</v>
      </c>
      <c r="G129" s="12">
        <f>E129*F129</f>
        <v>409.87299999999999</v>
      </c>
      <c r="H129" s="12"/>
      <c r="I129" s="6"/>
      <c r="J129" s="6"/>
      <c r="K129" s="2"/>
    </row>
    <row r="130" spans="2:11" ht="15.75" hidden="1" customHeight="1">
      <c r="B130" s="110"/>
      <c r="C130" s="114"/>
      <c r="D130" s="16"/>
      <c r="E130" s="17"/>
      <c r="F130" s="17"/>
      <c r="G130" s="16"/>
      <c r="H130" s="12"/>
      <c r="I130" s="6"/>
      <c r="J130" s="6"/>
      <c r="K130" s="2"/>
    </row>
    <row r="131" spans="2:11" ht="19.5" customHeight="1">
      <c r="B131" s="104" t="s">
        <v>202</v>
      </c>
      <c r="C131" s="105"/>
      <c r="D131" s="16" t="s">
        <v>23</v>
      </c>
      <c r="E131" s="35"/>
      <c r="F131" s="36">
        <v>30.2</v>
      </c>
      <c r="G131" s="61">
        <f>G126*0.302</f>
        <v>198.87092599999997</v>
      </c>
      <c r="H131" s="12"/>
      <c r="I131" s="6"/>
      <c r="J131" s="6"/>
      <c r="K131" s="2"/>
    </row>
    <row r="132" spans="2:11" ht="15.75" customHeight="1">
      <c r="B132" s="104" t="s">
        <v>203</v>
      </c>
      <c r="C132" s="105"/>
      <c r="D132" s="16"/>
      <c r="E132" s="34"/>
      <c r="F132" s="34"/>
      <c r="G132" s="61">
        <f>G133</f>
        <v>810</v>
      </c>
      <c r="H132" s="12"/>
      <c r="I132" s="6"/>
      <c r="J132" s="6"/>
      <c r="K132" s="2"/>
    </row>
    <row r="133" spans="2:11" ht="30" customHeight="1">
      <c r="B133" s="108" t="s">
        <v>18</v>
      </c>
      <c r="C133" s="109"/>
      <c r="D133" s="16" t="s">
        <v>33</v>
      </c>
      <c r="E133" s="16">
        <v>1.62</v>
      </c>
      <c r="F133" s="16">
        <v>500</v>
      </c>
      <c r="G133" s="12">
        <f>E133*F133</f>
        <v>810</v>
      </c>
      <c r="H133" s="12"/>
      <c r="I133" s="6"/>
      <c r="J133" s="6"/>
      <c r="K133" s="2"/>
    </row>
    <row r="134" spans="2:11" ht="15.75" customHeight="1">
      <c r="B134" s="104" t="s">
        <v>204</v>
      </c>
      <c r="C134" s="105"/>
      <c r="D134" s="16"/>
      <c r="E134" s="34"/>
      <c r="F134" s="34"/>
      <c r="G134" s="61">
        <f>G135</f>
        <v>56.70975</v>
      </c>
      <c r="H134" s="12"/>
      <c r="I134" s="6"/>
      <c r="J134" s="6"/>
      <c r="K134" s="2"/>
    </row>
    <row r="135" spans="2:11" ht="17.25" customHeight="1">
      <c r="B135" s="108" t="s">
        <v>72</v>
      </c>
      <c r="C135" s="109"/>
      <c r="D135" s="16" t="s">
        <v>24</v>
      </c>
      <c r="E135" s="42">
        <v>1.2450000000000001</v>
      </c>
      <c r="F135" s="16">
        <v>45.55</v>
      </c>
      <c r="G135" s="16">
        <f>E135*F135</f>
        <v>56.70975</v>
      </c>
      <c r="H135" s="12"/>
      <c r="I135" s="6"/>
      <c r="J135" s="6"/>
      <c r="K135" s="2"/>
    </row>
    <row r="136" spans="2:11" ht="18.75" customHeight="1">
      <c r="B136" s="118" t="s">
        <v>205</v>
      </c>
      <c r="C136" s="126"/>
      <c r="D136" s="57"/>
      <c r="E136" s="60"/>
      <c r="F136" s="16"/>
      <c r="G136" s="28">
        <f>G126+G131+G132+G134</f>
        <v>1724.093676</v>
      </c>
      <c r="H136" s="12"/>
      <c r="I136" s="6"/>
      <c r="J136" s="6"/>
      <c r="K136" s="2"/>
    </row>
    <row r="137" spans="2:11" ht="139.5" customHeight="1">
      <c r="B137" s="108" t="s">
        <v>166</v>
      </c>
      <c r="C137" s="109"/>
      <c r="D137" s="12" t="s">
        <v>14</v>
      </c>
      <c r="E137" s="16">
        <v>1.68</v>
      </c>
      <c r="F137" s="17">
        <v>165</v>
      </c>
      <c r="G137" s="16">
        <f>E137*F137</f>
        <v>277.2</v>
      </c>
      <c r="H137" s="12"/>
      <c r="I137" s="6"/>
      <c r="J137" s="6"/>
      <c r="K137" s="2"/>
    </row>
    <row r="138" spans="2:11" ht="15.75" customHeight="1">
      <c r="B138" s="104" t="s">
        <v>206</v>
      </c>
      <c r="C138" s="105"/>
      <c r="D138" s="16" t="s">
        <v>23</v>
      </c>
      <c r="E138" s="35"/>
      <c r="F138" s="36">
        <v>30.2</v>
      </c>
      <c r="G138" s="22">
        <f>G137*30.2%</f>
        <v>83.714399999999998</v>
      </c>
      <c r="H138" s="12"/>
      <c r="I138" s="6"/>
      <c r="J138" s="6"/>
      <c r="K138" s="2"/>
    </row>
    <row r="139" spans="2:11" ht="21" customHeight="1">
      <c r="B139" s="118" t="s">
        <v>207</v>
      </c>
      <c r="C139" s="119"/>
      <c r="D139" s="169"/>
      <c r="E139" s="206"/>
      <c r="F139" s="25"/>
      <c r="G139" s="14">
        <f>G137+G138</f>
        <v>360.9144</v>
      </c>
      <c r="H139" s="12"/>
      <c r="I139" s="6"/>
      <c r="J139" s="6"/>
      <c r="K139" s="2"/>
    </row>
    <row r="140" spans="2:11" ht="19.5">
      <c r="B140" s="38"/>
      <c r="C140" s="112" t="s">
        <v>149</v>
      </c>
      <c r="D140" s="113"/>
      <c r="E140" s="10"/>
      <c r="F140" s="40"/>
      <c r="G140" s="75">
        <v>2085</v>
      </c>
      <c r="H140" s="12"/>
      <c r="I140" s="6"/>
      <c r="J140" s="6"/>
      <c r="K140" s="2"/>
    </row>
    <row r="141" spans="2:11" ht="15.75" customHeight="1">
      <c r="B141" s="106"/>
      <c r="C141" s="107"/>
      <c r="D141" s="12"/>
      <c r="E141" s="31"/>
      <c r="F141" s="12"/>
      <c r="G141" s="12"/>
      <c r="H141" s="12"/>
      <c r="I141" s="6"/>
      <c r="J141" s="6"/>
      <c r="K141" s="2"/>
    </row>
    <row r="142" spans="2:11" ht="36.75" customHeight="1">
      <c r="B142" s="30" t="s">
        <v>31</v>
      </c>
      <c r="C142" s="120" t="s">
        <v>129</v>
      </c>
      <c r="D142" s="121"/>
      <c r="E142" s="121"/>
      <c r="F142" s="121"/>
      <c r="G142" s="121"/>
      <c r="H142" s="122"/>
      <c r="I142" s="6"/>
      <c r="J142" s="6"/>
      <c r="K142" s="2"/>
    </row>
    <row r="143" spans="2:11" ht="15.75">
      <c r="B143" s="104" t="s">
        <v>208</v>
      </c>
      <c r="C143" s="105"/>
      <c r="D143" s="16"/>
      <c r="E143" s="33"/>
      <c r="F143" s="34"/>
      <c r="G143" s="61">
        <f>G145+G146+G148</f>
        <v>686.96499999999992</v>
      </c>
      <c r="H143" s="12"/>
      <c r="I143" s="6"/>
      <c r="J143" s="6"/>
      <c r="K143" s="2"/>
    </row>
    <row r="144" spans="2:11" hidden="1">
      <c r="B144" s="106" t="s">
        <v>62</v>
      </c>
      <c r="C144" s="123"/>
      <c r="D144" s="16" t="s">
        <v>14</v>
      </c>
      <c r="E144" s="41"/>
      <c r="F144" s="16">
        <v>482.4</v>
      </c>
      <c r="G144" s="12">
        <f>E144*F144</f>
        <v>0</v>
      </c>
      <c r="H144" s="12"/>
      <c r="I144" s="6"/>
      <c r="J144" s="6"/>
      <c r="K144" s="2"/>
    </row>
    <row r="145" spans="2:11">
      <c r="B145" s="124"/>
      <c r="C145" s="125"/>
      <c r="D145" s="16" t="s">
        <v>14</v>
      </c>
      <c r="E145" s="43">
        <v>2.06</v>
      </c>
      <c r="F145" s="17">
        <v>148</v>
      </c>
      <c r="G145" s="12">
        <f>E145*F145</f>
        <v>304.88</v>
      </c>
      <c r="H145" s="12"/>
      <c r="I145" s="6"/>
      <c r="J145" s="6"/>
      <c r="K145" s="2"/>
    </row>
    <row r="146" spans="2:11" ht="15" customHeight="1">
      <c r="B146" s="110" t="s">
        <v>152</v>
      </c>
      <c r="C146" s="111"/>
      <c r="D146" s="16" t="s">
        <v>14</v>
      </c>
      <c r="E146" s="17">
        <v>2.75</v>
      </c>
      <c r="F146" s="17">
        <v>138.94</v>
      </c>
      <c r="G146" s="12">
        <f>E146*F146</f>
        <v>382.08499999999998</v>
      </c>
      <c r="H146" s="12"/>
      <c r="I146" s="6"/>
      <c r="J146" s="6"/>
      <c r="K146" s="2"/>
    </row>
    <row r="147" spans="2:11" ht="2.25" hidden="1" customHeight="1">
      <c r="B147" s="110"/>
      <c r="C147" s="114"/>
      <c r="D147" s="16"/>
      <c r="E147" s="41"/>
      <c r="F147" s="17">
        <v>128</v>
      </c>
      <c r="G147" s="12">
        <f>E147*F147</f>
        <v>0</v>
      </c>
      <c r="H147" s="12"/>
      <c r="I147" s="6"/>
      <c r="J147" s="6"/>
      <c r="K147" s="2"/>
    </row>
    <row r="148" spans="2:11" ht="5.25" hidden="1" customHeight="1">
      <c r="B148" s="110"/>
      <c r="C148" s="114"/>
      <c r="D148" s="16"/>
      <c r="E148" s="17"/>
      <c r="F148" s="17"/>
      <c r="G148" s="16"/>
      <c r="H148" s="12"/>
      <c r="I148" s="6"/>
      <c r="J148" s="6"/>
      <c r="K148" s="2"/>
    </row>
    <row r="149" spans="2:11" ht="15.75">
      <c r="B149" s="104" t="s">
        <v>209</v>
      </c>
      <c r="C149" s="105"/>
      <c r="D149" s="16" t="s">
        <v>23</v>
      </c>
      <c r="E149" s="35"/>
      <c r="F149" s="36">
        <v>30.2</v>
      </c>
      <c r="G149" s="61">
        <f>G143*0.302</f>
        <v>207.46342999999996</v>
      </c>
      <c r="H149" s="12"/>
      <c r="I149" s="6"/>
      <c r="J149" s="6"/>
      <c r="K149" s="2"/>
    </row>
    <row r="150" spans="2:11" ht="15.75">
      <c r="B150" s="104" t="s">
        <v>210</v>
      </c>
      <c r="C150" s="105"/>
      <c r="D150" s="16"/>
      <c r="E150" s="34"/>
      <c r="F150" s="34"/>
      <c r="G150" s="61">
        <f>G151</f>
        <v>1025</v>
      </c>
      <c r="H150" s="12"/>
      <c r="I150" s="6"/>
      <c r="J150" s="6"/>
      <c r="K150" s="2"/>
    </row>
    <row r="151" spans="2:11" ht="30" customHeight="1">
      <c r="B151" s="108" t="s">
        <v>18</v>
      </c>
      <c r="C151" s="109"/>
      <c r="D151" s="16" t="s">
        <v>33</v>
      </c>
      <c r="E151" s="16">
        <v>2.0499999999999998</v>
      </c>
      <c r="F151" s="16">
        <v>500</v>
      </c>
      <c r="G151" s="12">
        <f>E151*F151</f>
        <v>1025</v>
      </c>
      <c r="H151" s="12"/>
      <c r="I151" s="6"/>
      <c r="J151" s="6"/>
      <c r="K151" s="2"/>
    </row>
    <row r="152" spans="2:11" ht="15.75">
      <c r="B152" s="104" t="s">
        <v>211</v>
      </c>
      <c r="C152" s="105"/>
      <c r="D152" s="16"/>
      <c r="E152" s="34"/>
      <c r="F152" s="34"/>
      <c r="G152" s="61">
        <f>G153</f>
        <v>72.606700000000004</v>
      </c>
      <c r="H152" s="12"/>
      <c r="I152" s="6"/>
      <c r="J152" s="6"/>
      <c r="K152" s="2"/>
    </row>
    <row r="153" spans="2:11" ht="15.75" customHeight="1">
      <c r="B153" s="108" t="s">
        <v>72</v>
      </c>
      <c r="C153" s="109"/>
      <c r="D153" s="16" t="s">
        <v>24</v>
      </c>
      <c r="E153" s="42">
        <v>1.5940000000000001</v>
      </c>
      <c r="F153" s="16">
        <v>45.55</v>
      </c>
      <c r="G153" s="16">
        <f>E153*F153</f>
        <v>72.606700000000004</v>
      </c>
      <c r="H153" s="12"/>
      <c r="I153" s="6"/>
      <c r="J153" s="6"/>
      <c r="K153" s="2"/>
    </row>
    <row r="154" spans="2:11" ht="15.75" customHeight="1">
      <c r="B154" s="118" t="s">
        <v>212</v>
      </c>
      <c r="C154" s="126"/>
      <c r="D154" s="57"/>
      <c r="E154" s="60"/>
      <c r="F154" s="16"/>
      <c r="G154" s="28">
        <f>G143+G149+G150+G152</f>
        <v>1992.03513</v>
      </c>
      <c r="H154" s="12"/>
      <c r="I154" s="6"/>
      <c r="J154" s="6"/>
      <c r="K154" s="2"/>
    </row>
    <row r="155" spans="2:11" ht="139.5" customHeight="1">
      <c r="B155" s="108" t="s">
        <v>167</v>
      </c>
      <c r="C155" s="109"/>
      <c r="D155" s="12" t="s">
        <v>14</v>
      </c>
      <c r="E155" s="16">
        <v>1.98</v>
      </c>
      <c r="F155" s="17">
        <v>165</v>
      </c>
      <c r="G155" s="16">
        <f>E155*F155</f>
        <v>326.7</v>
      </c>
      <c r="H155" s="12"/>
      <c r="I155" s="6"/>
      <c r="J155" s="6"/>
      <c r="K155" s="2"/>
    </row>
    <row r="156" spans="2:11" ht="15.75" customHeight="1">
      <c r="B156" s="104" t="s">
        <v>213</v>
      </c>
      <c r="C156" s="105"/>
      <c r="D156" s="16" t="s">
        <v>23</v>
      </c>
      <c r="E156" s="35"/>
      <c r="F156" s="36">
        <v>30.2</v>
      </c>
      <c r="G156" s="22">
        <f>G155*30.2%</f>
        <v>98.663399999999996</v>
      </c>
      <c r="H156" s="12"/>
      <c r="I156" s="6"/>
      <c r="J156" s="6"/>
      <c r="K156" s="2"/>
    </row>
    <row r="157" spans="2:11" ht="15.75" customHeight="1">
      <c r="B157" s="118" t="s">
        <v>214</v>
      </c>
      <c r="C157" s="119"/>
      <c r="D157" s="65"/>
      <c r="E157" s="66"/>
      <c r="F157" s="25"/>
      <c r="G157" s="14">
        <f>G155+G156</f>
        <v>425.36339999999996</v>
      </c>
      <c r="H157" s="12"/>
      <c r="I157" s="6"/>
      <c r="J157" s="6"/>
      <c r="K157" s="2"/>
    </row>
    <row r="158" spans="2:11" ht="19.5">
      <c r="B158" s="38"/>
      <c r="C158" s="112" t="s">
        <v>149</v>
      </c>
      <c r="D158" s="113"/>
      <c r="E158" s="10"/>
      <c r="F158" s="40"/>
      <c r="G158" s="75">
        <f>G154+G157</f>
        <v>2417.3985299999999</v>
      </c>
      <c r="H158" s="12"/>
      <c r="I158" s="6"/>
      <c r="J158" s="6"/>
      <c r="K158" s="2"/>
    </row>
    <row r="159" spans="2:11" ht="15.75">
      <c r="B159" s="106"/>
      <c r="C159" s="107"/>
      <c r="D159" s="12"/>
      <c r="E159" s="31"/>
      <c r="F159" s="12"/>
      <c r="G159" s="12"/>
      <c r="H159" s="12"/>
      <c r="I159" s="6"/>
      <c r="J159" s="6"/>
      <c r="K159" s="2"/>
    </row>
    <row r="160" spans="2:11" ht="19.5" customHeight="1">
      <c r="B160" s="11" t="s">
        <v>32</v>
      </c>
      <c r="C160" s="120" t="s">
        <v>128</v>
      </c>
      <c r="D160" s="121"/>
      <c r="E160" s="121"/>
      <c r="F160" s="121"/>
      <c r="G160" s="121"/>
      <c r="H160" s="122"/>
      <c r="I160" s="6"/>
      <c r="J160" s="6"/>
      <c r="K160" s="2"/>
    </row>
    <row r="161" spans="2:11" ht="20.25" customHeight="1">
      <c r="B161" s="104" t="s">
        <v>215</v>
      </c>
      <c r="C161" s="105"/>
      <c r="D161" s="16"/>
      <c r="E161" s="33"/>
      <c r="F161" s="34"/>
      <c r="G161" s="61">
        <f>G163+G164+G167+G166</f>
        <v>52389.888400000003</v>
      </c>
      <c r="H161" s="12"/>
      <c r="I161" s="6"/>
      <c r="J161" s="6"/>
      <c r="K161" s="2"/>
    </row>
    <row r="162" spans="2:11" ht="5.25" hidden="1" customHeight="1">
      <c r="B162" s="106" t="s">
        <v>62</v>
      </c>
      <c r="C162" s="123"/>
      <c r="D162" s="16" t="s">
        <v>14</v>
      </c>
      <c r="E162" s="41"/>
      <c r="F162" s="16">
        <v>482.4</v>
      </c>
      <c r="G162" s="12">
        <f>E162*F162</f>
        <v>0</v>
      </c>
      <c r="H162" s="12"/>
      <c r="I162" s="6"/>
      <c r="J162" s="6"/>
      <c r="K162" s="2"/>
    </row>
    <row r="163" spans="2:11" ht="15.75" customHeight="1">
      <c r="B163" s="124"/>
      <c r="C163" s="125"/>
      <c r="D163" s="16" t="s">
        <v>14</v>
      </c>
      <c r="E163" s="17">
        <v>120.36</v>
      </c>
      <c r="F163" s="17">
        <v>148</v>
      </c>
      <c r="G163" s="12">
        <f>E163*F163</f>
        <v>17813.28</v>
      </c>
      <c r="H163" s="12"/>
      <c r="I163" s="6"/>
      <c r="J163" s="6"/>
      <c r="K163" s="2"/>
    </row>
    <row r="164" spans="2:11" ht="15" customHeight="1">
      <c r="B164" s="110" t="s">
        <v>146</v>
      </c>
      <c r="C164" s="111"/>
      <c r="D164" s="16" t="s">
        <v>14</v>
      </c>
      <c r="E164" s="17">
        <v>248.86</v>
      </c>
      <c r="F164" s="17">
        <v>138.94</v>
      </c>
      <c r="G164" s="12">
        <f>E164*F164</f>
        <v>34576.608400000005</v>
      </c>
      <c r="H164" s="12"/>
      <c r="I164" s="6"/>
      <c r="J164" s="6"/>
      <c r="K164" s="2"/>
    </row>
    <row r="165" spans="2:11" ht="30" hidden="1" customHeight="1">
      <c r="B165" s="110"/>
      <c r="C165" s="114"/>
      <c r="D165" s="16"/>
      <c r="E165" s="41"/>
      <c r="F165" s="17">
        <v>128</v>
      </c>
      <c r="G165" s="12"/>
      <c r="H165" s="12"/>
      <c r="I165" s="6"/>
      <c r="J165" s="6"/>
      <c r="K165" s="2"/>
    </row>
    <row r="166" spans="2:11" ht="18" hidden="1" customHeight="1">
      <c r="B166" s="110"/>
      <c r="C166" s="114"/>
      <c r="D166" s="16"/>
      <c r="E166" s="17"/>
      <c r="F166" s="17"/>
      <c r="G166" s="16"/>
      <c r="H166" s="12"/>
      <c r="I166" s="6"/>
      <c r="J166" s="6"/>
      <c r="K166" s="2"/>
    </row>
    <row r="167" spans="2:11" ht="17.25" hidden="1" customHeight="1">
      <c r="B167" s="110"/>
      <c r="C167" s="114"/>
      <c r="D167" s="16"/>
      <c r="E167" s="17"/>
      <c r="F167" s="17"/>
      <c r="G167" s="16"/>
      <c r="H167" s="12"/>
      <c r="I167" s="6"/>
      <c r="J167" s="6"/>
      <c r="K167" s="2"/>
    </row>
    <row r="168" spans="2:11" ht="15" customHeight="1">
      <c r="B168" s="104" t="s">
        <v>216</v>
      </c>
      <c r="C168" s="105"/>
      <c r="D168" s="16" t="s">
        <v>23</v>
      </c>
      <c r="E168" s="35"/>
      <c r="F168" s="36">
        <v>30.2</v>
      </c>
      <c r="G168" s="61">
        <f>G161*0.302</f>
        <v>15821.7462968</v>
      </c>
      <c r="H168" s="12"/>
      <c r="I168" s="6"/>
      <c r="J168" s="6"/>
      <c r="K168" s="2"/>
    </row>
    <row r="169" spans="2:11" ht="15" customHeight="1">
      <c r="B169" s="203" t="s">
        <v>25</v>
      </c>
      <c r="C169" s="105"/>
      <c r="D169" s="16"/>
      <c r="E169" s="34"/>
      <c r="F169" s="34"/>
      <c r="G169" s="61">
        <f>G170</f>
        <v>62660</v>
      </c>
      <c r="H169" s="12"/>
      <c r="I169" s="6"/>
      <c r="J169" s="6"/>
      <c r="K169" s="2"/>
    </row>
    <row r="170" spans="2:11" ht="30" customHeight="1">
      <c r="B170" s="108" t="s">
        <v>18</v>
      </c>
      <c r="C170" s="109"/>
      <c r="D170" s="16" t="s">
        <v>33</v>
      </c>
      <c r="E170" s="16">
        <v>125.32</v>
      </c>
      <c r="F170" s="16">
        <v>500</v>
      </c>
      <c r="G170" s="12">
        <f>E170*F170</f>
        <v>62660</v>
      </c>
      <c r="H170" s="12"/>
      <c r="I170" s="6"/>
      <c r="J170" s="6"/>
      <c r="K170" s="2"/>
    </row>
    <row r="171" spans="2:11" ht="15.75">
      <c r="B171" s="104" t="s">
        <v>217</v>
      </c>
      <c r="C171" s="105"/>
      <c r="D171" s="16"/>
      <c r="E171" s="34"/>
      <c r="F171" s="34"/>
      <c r="G171" s="61">
        <f>G172+G173+G174+G175+G176+G177+G178</f>
        <v>41248.775500000003</v>
      </c>
      <c r="H171" s="12"/>
      <c r="I171" s="6"/>
      <c r="J171" s="6"/>
      <c r="K171" s="2"/>
    </row>
    <row r="172" spans="2:11" ht="63" customHeight="1">
      <c r="B172" s="108" t="s">
        <v>155</v>
      </c>
      <c r="C172" s="127"/>
      <c r="D172" s="16"/>
      <c r="E172" s="16"/>
      <c r="F172" s="16"/>
      <c r="G172" s="16">
        <v>35673</v>
      </c>
      <c r="H172" s="12"/>
      <c r="I172" s="6"/>
      <c r="J172" s="6"/>
      <c r="K172" s="2"/>
    </row>
    <row r="173" spans="2:11" ht="15.75" hidden="1">
      <c r="B173" s="108"/>
      <c r="C173" s="127"/>
      <c r="D173" s="16"/>
      <c r="E173" s="16"/>
      <c r="F173" s="16"/>
      <c r="G173" s="16"/>
      <c r="H173" s="12"/>
      <c r="I173" s="6"/>
      <c r="J173" s="6"/>
      <c r="K173" s="2"/>
    </row>
    <row r="174" spans="2:11" ht="15.75" hidden="1" customHeight="1">
      <c r="B174" s="108"/>
      <c r="C174" s="109"/>
      <c r="D174" s="16"/>
      <c r="E174" s="16"/>
      <c r="F174" s="16"/>
      <c r="G174" s="16"/>
      <c r="H174" s="12"/>
      <c r="I174" s="6"/>
      <c r="J174" s="6"/>
      <c r="K174" s="2"/>
    </row>
    <row r="175" spans="2:11" ht="15.75" hidden="1" customHeight="1">
      <c r="B175" s="108"/>
      <c r="C175" s="127"/>
      <c r="D175" s="12"/>
      <c r="E175" s="16"/>
      <c r="F175" s="16"/>
      <c r="G175" s="16"/>
      <c r="H175" s="12"/>
      <c r="I175" s="6"/>
      <c r="J175" s="6"/>
      <c r="K175" s="2"/>
    </row>
    <row r="176" spans="2:11" ht="15.75" hidden="1" customHeight="1">
      <c r="B176" s="108"/>
      <c r="C176" s="127"/>
      <c r="D176" s="12"/>
      <c r="E176" s="16"/>
      <c r="F176" s="16"/>
      <c r="G176" s="16"/>
      <c r="H176" s="12"/>
      <c r="I176" s="6"/>
      <c r="J176" s="6"/>
      <c r="K176" s="2"/>
    </row>
    <row r="177" spans="2:11" ht="15.75" hidden="1" customHeight="1">
      <c r="B177" s="108"/>
      <c r="C177" s="127"/>
      <c r="D177" s="12"/>
      <c r="E177" s="16"/>
      <c r="F177" s="16"/>
      <c r="G177" s="16"/>
      <c r="H177" s="12"/>
      <c r="I177" s="6"/>
      <c r="J177" s="6"/>
      <c r="K177" s="2"/>
    </row>
    <row r="178" spans="2:11" ht="15" customHeight="1">
      <c r="B178" s="108" t="s">
        <v>72</v>
      </c>
      <c r="C178" s="109"/>
      <c r="D178" s="12" t="s">
        <v>24</v>
      </c>
      <c r="E178" s="42">
        <v>122.41</v>
      </c>
      <c r="F178" s="16">
        <v>45.55</v>
      </c>
      <c r="G178" s="16">
        <f>E178*F178</f>
        <v>5575.7754999999997</v>
      </c>
      <c r="H178" s="12"/>
      <c r="I178" s="6"/>
      <c r="J178" s="6"/>
      <c r="K178" s="2"/>
    </row>
    <row r="179" spans="2:11" ht="15.75" hidden="1">
      <c r="B179" s="149" t="s">
        <v>26</v>
      </c>
      <c r="C179" s="150"/>
      <c r="D179" s="16" t="s">
        <v>13</v>
      </c>
      <c r="E179" s="34"/>
      <c r="F179" s="34"/>
      <c r="G179" s="34"/>
      <c r="H179" s="12"/>
      <c r="I179" s="6"/>
      <c r="J179" s="6"/>
      <c r="K179" s="2"/>
    </row>
    <row r="180" spans="2:11" ht="19.5">
      <c r="B180" s="118" t="s">
        <v>218</v>
      </c>
      <c r="C180" s="126"/>
      <c r="D180" s="57"/>
      <c r="E180" s="60"/>
      <c r="F180" s="16"/>
      <c r="G180" s="28">
        <v>172120.42</v>
      </c>
      <c r="H180" s="12"/>
      <c r="I180" s="6"/>
      <c r="J180" s="6"/>
      <c r="K180" s="2"/>
    </row>
    <row r="181" spans="2:11" ht="139.5" customHeight="1">
      <c r="B181" s="108" t="s">
        <v>166</v>
      </c>
      <c r="C181" s="109"/>
      <c r="D181" s="12" t="s">
        <v>14</v>
      </c>
      <c r="E181" s="16">
        <v>110.7</v>
      </c>
      <c r="F181" s="17">
        <v>165</v>
      </c>
      <c r="G181" s="16">
        <f>E181*F181</f>
        <v>18265.5</v>
      </c>
      <c r="H181" s="12"/>
      <c r="I181" s="6"/>
      <c r="J181" s="6"/>
      <c r="K181" s="2"/>
    </row>
    <row r="182" spans="2:11" ht="15.75">
      <c r="B182" s="104" t="s">
        <v>219</v>
      </c>
      <c r="C182" s="105"/>
      <c r="D182" s="16" t="s">
        <v>23</v>
      </c>
      <c r="E182" s="35"/>
      <c r="F182" s="36">
        <v>30.2</v>
      </c>
      <c r="G182" s="22">
        <f>G181*30.2%</f>
        <v>5516.1809999999996</v>
      </c>
      <c r="H182" s="12"/>
      <c r="I182" s="6"/>
      <c r="J182" s="6"/>
      <c r="K182" s="2"/>
    </row>
    <row r="183" spans="2:11" ht="19.5">
      <c r="B183" s="118" t="s">
        <v>220</v>
      </c>
      <c r="C183" s="119"/>
      <c r="D183" s="65"/>
      <c r="E183" s="66"/>
      <c r="F183" s="25"/>
      <c r="G183" s="14">
        <f>G181+G182</f>
        <v>23781.681</v>
      </c>
      <c r="H183" s="12"/>
      <c r="I183" s="6"/>
      <c r="J183" s="6"/>
      <c r="K183" s="2"/>
    </row>
    <row r="184" spans="2:11" ht="19.5">
      <c r="B184" s="38"/>
      <c r="C184" s="112" t="s">
        <v>149</v>
      </c>
      <c r="D184" s="113"/>
      <c r="E184" s="10"/>
      <c r="F184" s="40"/>
      <c r="G184" s="75">
        <f>G180+G181+G182</f>
        <v>195902.10100000002</v>
      </c>
      <c r="H184" s="12"/>
      <c r="I184" s="6"/>
      <c r="J184" s="6"/>
      <c r="K184" s="2"/>
    </row>
    <row r="185" spans="2:11" ht="18" customHeight="1">
      <c r="B185" s="115"/>
      <c r="C185" s="116"/>
      <c r="D185" s="116"/>
      <c r="E185" s="116"/>
      <c r="F185" s="116"/>
      <c r="G185" s="117"/>
      <c r="H185" s="44"/>
      <c r="I185" s="6"/>
      <c r="J185" s="6"/>
      <c r="K185" s="2"/>
    </row>
    <row r="186" spans="2:11" ht="19.5" customHeight="1">
      <c r="B186" s="11" t="s">
        <v>34</v>
      </c>
      <c r="C186" s="120" t="s">
        <v>127</v>
      </c>
      <c r="D186" s="121"/>
      <c r="E186" s="121"/>
      <c r="F186" s="121"/>
      <c r="G186" s="121"/>
      <c r="H186" s="122"/>
      <c r="I186" s="6"/>
      <c r="J186" s="6"/>
      <c r="K186" s="2"/>
    </row>
    <row r="187" spans="2:11" ht="18" customHeight="1">
      <c r="B187" s="104" t="s">
        <v>221</v>
      </c>
      <c r="C187" s="105"/>
      <c r="D187" s="16"/>
      <c r="E187" s="33"/>
      <c r="F187" s="34"/>
      <c r="G187" s="61">
        <f>G189+G190+G191</f>
        <v>1936.5106000000001</v>
      </c>
      <c r="H187" s="12"/>
      <c r="I187" s="6"/>
      <c r="J187" s="6"/>
      <c r="K187" s="2"/>
    </row>
    <row r="188" spans="2:11" hidden="1">
      <c r="B188" s="106" t="s">
        <v>62</v>
      </c>
      <c r="C188" s="123"/>
      <c r="D188" s="16" t="s">
        <v>14</v>
      </c>
      <c r="E188" s="41"/>
      <c r="F188" s="16">
        <v>482.4</v>
      </c>
      <c r="G188" s="12">
        <f>E188*F188</f>
        <v>0</v>
      </c>
      <c r="H188" s="12"/>
      <c r="I188" s="6"/>
      <c r="J188" s="6"/>
      <c r="K188" s="2"/>
    </row>
    <row r="189" spans="2:11">
      <c r="B189" s="124"/>
      <c r="C189" s="125"/>
      <c r="D189" s="16" t="s">
        <v>14</v>
      </c>
      <c r="E189" s="17">
        <v>8.4</v>
      </c>
      <c r="F189" s="17">
        <v>148</v>
      </c>
      <c r="G189" s="12">
        <f>E189*F189</f>
        <v>1243.2</v>
      </c>
      <c r="H189" s="12"/>
      <c r="I189" s="6"/>
      <c r="J189" s="6"/>
      <c r="K189" s="2"/>
    </row>
    <row r="190" spans="2:11" ht="15" customHeight="1">
      <c r="B190" s="110" t="s">
        <v>152</v>
      </c>
      <c r="C190" s="111"/>
      <c r="D190" s="16" t="s">
        <v>14</v>
      </c>
      <c r="E190" s="17">
        <v>4.99</v>
      </c>
      <c r="F190" s="17">
        <v>138.94</v>
      </c>
      <c r="G190" s="12">
        <f>E190*F190</f>
        <v>693.31060000000002</v>
      </c>
      <c r="H190" s="12"/>
      <c r="I190" s="6"/>
      <c r="J190" s="6"/>
      <c r="K190" s="2"/>
    </row>
    <row r="191" spans="2:11" ht="15" hidden="1" customHeight="1">
      <c r="B191" s="110"/>
      <c r="C191" s="114"/>
      <c r="D191" s="16"/>
      <c r="E191" s="17"/>
      <c r="F191" s="17"/>
      <c r="G191" s="16"/>
      <c r="H191" s="12"/>
      <c r="I191" s="6"/>
      <c r="J191" s="6"/>
      <c r="K191" s="2"/>
    </row>
    <row r="192" spans="2:11" ht="15.75">
      <c r="B192" s="104" t="s">
        <v>222</v>
      </c>
      <c r="C192" s="105"/>
      <c r="D192" s="16" t="s">
        <v>23</v>
      </c>
      <c r="E192" s="35"/>
      <c r="F192" s="36">
        <v>30.2</v>
      </c>
      <c r="G192" s="61">
        <f>G187*0.302</f>
        <v>584.82620120000001</v>
      </c>
      <c r="H192" s="12"/>
      <c r="I192" s="6"/>
      <c r="J192" s="6"/>
      <c r="K192" s="2"/>
    </row>
    <row r="193" spans="2:11" ht="15.75">
      <c r="B193" s="104" t="s">
        <v>223</v>
      </c>
      <c r="C193" s="105"/>
      <c r="D193" s="16"/>
      <c r="E193" s="34"/>
      <c r="F193" s="34"/>
      <c r="G193" s="61">
        <f>G194</f>
        <v>4285</v>
      </c>
      <c r="H193" s="12"/>
      <c r="I193" s="6"/>
      <c r="J193" s="6"/>
      <c r="K193" s="2"/>
    </row>
    <row r="194" spans="2:11" ht="31.5" customHeight="1">
      <c r="B194" s="108" t="s">
        <v>18</v>
      </c>
      <c r="C194" s="109"/>
      <c r="D194" s="16" t="s">
        <v>33</v>
      </c>
      <c r="E194" s="16">
        <v>8.57</v>
      </c>
      <c r="F194" s="16">
        <v>500</v>
      </c>
      <c r="G194" s="12">
        <f>E194*F194</f>
        <v>4285</v>
      </c>
      <c r="H194" s="12"/>
      <c r="I194" s="6"/>
      <c r="J194" s="6"/>
      <c r="K194" s="2"/>
    </row>
    <row r="195" spans="2:11" ht="15.75">
      <c r="B195" s="104" t="s">
        <v>224</v>
      </c>
      <c r="C195" s="105"/>
      <c r="D195" s="16"/>
      <c r="E195" s="34"/>
      <c r="F195" s="34"/>
      <c r="G195" s="61">
        <f>G196+G197+G198+G200+G199</f>
        <v>9071.0466500000002</v>
      </c>
      <c r="H195" s="12"/>
      <c r="I195" s="6"/>
      <c r="J195" s="6"/>
      <c r="K195" s="2"/>
    </row>
    <row r="196" spans="2:11" ht="34.5" customHeight="1">
      <c r="B196" s="108" t="s">
        <v>156</v>
      </c>
      <c r="C196" s="127"/>
      <c r="D196" s="16"/>
      <c r="E196" s="16"/>
      <c r="F196" s="16"/>
      <c r="G196" s="16">
        <v>6693.2</v>
      </c>
      <c r="H196" s="12"/>
      <c r="I196" s="6"/>
      <c r="J196" s="6"/>
      <c r="K196" s="2"/>
    </row>
    <row r="197" spans="2:11" ht="15.75" hidden="1" customHeight="1">
      <c r="B197" s="108"/>
      <c r="C197" s="127"/>
      <c r="D197" s="16"/>
      <c r="E197" s="16"/>
      <c r="F197" s="16"/>
      <c r="G197" s="16"/>
      <c r="H197" s="12"/>
      <c r="I197" s="6"/>
      <c r="J197" s="6"/>
      <c r="K197" s="2"/>
    </row>
    <row r="198" spans="2:11" ht="15.75" hidden="1" customHeight="1">
      <c r="B198" s="108"/>
      <c r="C198" s="127"/>
      <c r="D198" s="12"/>
      <c r="E198" s="16"/>
      <c r="F198" s="16"/>
      <c r="G198" s="16"/>
      <c r="H198" s="12"/>
      <c r="I198" s="6"/>
      <c r="J198" s="6"/>
      <c r="K198" s="2"/>
    </row>
    <row r="199" spans="2:11" ht="15" hidden="1" customHeight="1">
      <c r="B199" s="108"/>
      <c r="C199" s="141"/>
      <c r="D199" s="12"/>
      <c r="E199" s="16"/>
      <c r="F199" s="16"/>
      <c r="G199" s="16"/>
      <c r="H199" s="12"/>
      <c r="I199" s="6"/>
      <c r="J199" s="6"/>
      <c r="K199" s="2"/>
    </row>
    <row r="200" spans="2:11" ht="21" customHeight="1">
      <c r="B200" s="108" t="s">
        <v>72</v>
      </c>
      <c r="C200" s="109"/>
      <c r="D200" s="16" t="s">
        <v>24</v>
      </c>
      <c r="E200" s="42">
        <v>52.203000000000003</v>
      </c>
      <c r="F200" s="16">
        <v>45.55</v>
      </c>
      <c r="G200" s="16">
        <f>E200*F200</f>
        <v>2377.84665</v>
      </c>
      <c r="H200" s="12"/>
      <c r="I200" s="6"/>
      <c r="J200" s="6"/>
      <c r="K200" s="2"/>
    </row>
    <row r="201" spans="2:11" ht="48.75" hidden="1" customHeight="1">
      <c r="B201" s="149"/>
      <c r="C201" s="150"/>
      <c r="D201" s="16"/>
      <c r="E201" s="34"/>
      <c r="F201" s="34"/>
      <c r="G201" s="34"/>
      <c r="H201" s="12"/>
      <c r="I201" s="6"/>
      <c r="J201" s="6"/>
      <c r="K201" s="2"/>
    </row>
    <row r="202" spans="2:11" ht="20.25" customHeight="1">
      <c r="B202" s="118" t="s">
        <v>225</v>
      </c>
      <c r="C202" s="126"/>
      <c r="D202" s="57"/>
      <c r="E202" s="60"/>
      <c r="F202" s="16"/>
      <c r="G202" s="28">
        <v>15877.39</v>
      </c>
      <c r="H202" s="12"/>
      <c r="I202" s="6"/>
      <c r="J202" s="6"/>
      <c r="K202" s="2"/>
    </row>
    <row r="203" spans="2:11" ht="143.25" customHeight="1">
      <c r="B203" s="108" t="s">
        <v>166</v>
      </c>
      <c r="C203" s="109"/>
      <c r="D203" s="12" t="s">
        <v>14</v>
      </c>
      <c r="E203" s="16">
        <v>7.19</v>
      </c>
      <c r="F203" s="17">
        <v>165</v>
      </c>
      <c r="G203" s="16">
        <f>E203*F203</f>
        <v>1186.3500000000001</v>
      </c>
      <c r="H203" s="12"/>
      <c r="I203" s="6"/>
      <c r="J203" s="6"/>
      <c r="K203" s="2"/>
    </row>
    <row r="204" spans="2:11" ht="16.5" customHeight="1">
      <c r="B204" s="104" t="s">
        <v>226</v>
      </c>
      <c r="C204" s="105"/>
      <c r="D204" s="16" t="s">
        <v>23</v>
      </c>
      <c r="E204" s="35"/>
      <c r="F204" s="36">
        <v>30.2</v>
      </c>
      <c r="G204" s="22">
        <f>G203*30.2%</f>
        <v>358.27770000000004</v>
      </c>
      <c r="H204" s="12"/>
      <c r="I204" s="6"/>
      <c r="J204" s="6"/>
      <c r="K204" s="2"/>
    </row>
    <row r="205" spans="2:11" ht="16.5" customHeight="1">
      <c r="B205" s="118" t="s">
        <v>227</v>
      </c>
      <c r="C205" s="119"/>
      <c r="D205" s="65"/>
      <c r="E205" s="66"/>
      <c r="F205" s="25"/>
      <c r="G205" s="14">
        <f>G203+G204</f>
        <v>1544.6277000000002</v>
      </c>
      <c r="H205" s="12"/>
      <c r="I205" s="6"/>
      <c r="J205" s="6"/>
      <c r="K205" s="2"/>
    </row>
    <row r="206" spans="2:11" ht="19.5">
      <c r="B206" s="38"/>
      <c r="C206" s="112" t="s">
        <v>149</v>
      </c>
      <c r="D206" s="113"/>
      <c r="E206" s="45"/>
      <c r="F206" s="40"/>
      <c r="G206" s="75">
        <f>G202+G205</f>
        <v>17422.0177</v>
      </c>
      <c r="H206" s="12"/>
      <c r="I206" s="6"/>
      <c r="J206" s="6"/>
      <c r="K206" s="2"/>
    </row>
    <row r="207" spans="2:11" ht="21" customHeight="1">
      <c r="B207" s="115"/>
      <c r="C207" s="116"/>
      <c r="D207" s="116"/>
      <c r="E207" s="116"/>
      <c r="F207" s="116"/>
      <c r="G207" s="117"/>
      <c r="H207" s="44"/>
      <c r="I207" s="6"/>
      <c r="J207" s="6"/>
      <c r="K207" s="2"/>
    </row>
    <row r="208" spans="2:11" ht="19.5" customHeight="1">
      <c r="B208" s="11" t="s">
        <v>35</v>
      </c>
      <c r="C208" s="120" t="s">
        <v>126</v>
      </c>
      <c r="D208" s="121"/>
      <c r="E208" s="121"/>
      <c r="F208" s="121"/>
      <c r="G208" s="121"/>
      <c r="H208" s="122"/>
      <c r="I208" s="6"/>
      <c r="J208" s="6"/>
      <c r="K208" s="2"/>
    </row>
    <row r="209" spans="2:11" ht="15.75">
      <c r="B209" s="104" t="s">
        <v>228</v>
      </c>
      <c r="C209" s="105"/>
      <c r="D209" s="16"/>
      <c r="E209" s="33"/>
      <c r="F209" s="34"/>
      <c r="G209" s="61">
        <f>G211+G212+G213</f>
        <v>15273.227999999999</v>
      </c>
      <c r="H209" s="12"/>
      <c r="I209" s="6"/>
      <c r="J209" s="6"/>
      <c r="K209" s="2"/>
    </row>
    <row r="210" spans="2:11" hidden="1">
      <c r="B210" s="106" t="s">
        <v>62</v>
      </c>
      <c r="C210" s="123"/>
      <c r="D210" s="16" t="s">
        <v>14</v>
      </c>
      <c r="E210" s="41"/>
      <c r="F210" s="16">
        <v>482.4</v>
      </c>
      <c r="G210" s="12">
        <f>E210*F210</f>
        <v>0</v>
      </c>
      <c r="H210" s="12"/>
      <c r="I210" s="6"/>
      <c r="J210" s="6"/>
      <c r="K210" s="2"/>
    </row>
    <row r="211" spans="2:11">
      <c r="B211" s="124"/>
      <c r="C211" s="125"/>
      <c r="D211" s="16" t="s">
        <v>14</v>
      </c>
      <c r="E211" s="17">
        <v>41.05</v>
      </c>
      <c r="F211" s="17">
        <v>148</v>
      </c>
      <c r="G211" s="12">
        <f>E211*F211</f>
        <v>6075.4</v>
      </c>
      <c r="H211" s="12"/>
      <c r="I211" s="6"/>
      <c r="J211" s="6"/>
      <c r="K211" s="2"/>
    </row>
    <row r="212" spans="2:11" ht="14.25" customHeight="1">
      <c r="B212" s="110" t="s">
        <v>152</v>
      </c>
      <c r="C212" s="111"/>
      <c r="D212" s="16" t="s">
        <v>14</v>
      </c>
      <c r="E212" s="17">
        <v>66.2</v>
      </c>
      <c r="F212" s="17">
        <v>138.94</v>
      </c>
      <c r="G212" s="12">
        <f>E212*F212</f>
        <v>9197.8279999999995</v>
      </c>
      <c r="H212" s="12"/>
      <c r="I212" s="6"/>
      <c r="J212" s="6"/>
      <c r="K212" s="2"/>
    </row>
    <row r="213" spans="2:11" ht="15" hidden="1" customHeight="1">
      <c r="B213" s="110"/>
      <c r="C213" s="114"/>
      <c r="D213" s="16"/>
      <c r="E213" s="17"/>
      <c r="F213" s="17"/>
      <c r="G213" s="16"/>
      <c r="H213" s="12"/>
      <c r="I213" s="6"/>
      <c r="J213" s="6"/>
      <c r="K213" s="2"/>
    </row>
    <row r="214" spans="2:11" ht="15.75">
      <c r="B214" s="104" t="s">
        <v>229</v>
      </c>
      <c r="C214" s="105"/>
      <c r="D214" s="16" t="s">
        <v>23</v>
      </c>
      <c r="E214" s="35"/>
      <c r="F214" s="36">
        <v>30.2</v>
      </c>
      <c r="G214" s="61">
        <f>G209*0.302</f>
        <v>4612.5148559999998</v>
      </c>
      <c r="H214" s="12"/>
      <c r="I214" s="6"/>
      <c r="J214" s="6"/>
      <c r="K214" s="2"/>
    </row>
    <row r="215" spans="2:11" ht="15.75">
      <c r="B215" s="104" t="s">
        <v>230</v>
      </c>
      <c r="C215" s="105"/>
      <c r="D215" s="16"/>
      <c r="E215" s="34"/>
      <c r="F215" s="34"/>
      <c r="G215" s="61">
        <f>G216</f>
        <v>20005</v>
      </c>
      <c r="H215" s="12"/>
      <c r="I215" s="6"/>
      <c r="J215" s="6"/>
      <c r="K215" s="2"/>
    </row>
    <row r="216" spans="2:11" ht="31.5" customHeight="1">
      <c r="B216" s="108" t="s">
        <v>18</v>
      </c>
      <c r="C216" s="109"/>
      <c r="D216" s="16" t="s">
        <v>33</v>
      </c>
      <c r="E216" s="16">
        <v>40.01</v>
      </c>
      <c r="F216" s="16">
        <v>500</v>
      </c>
      <c r="G216" s="12">
        <f>E216*F216</f>
        <v>20005</v>
      </c>
      <c r="H216" s="12"/>
      <c r="I216" s="6"/>
      <c r="J216" s="6"/>
      <c r="K216" s="2"/>
    </row>
    <row r="217" spans="2:11" ht="15.75">
      <c r="B217" s="104" t="s">
        <v>231</v>
      </c>
      <c r="C217" s="105"/>
      <c r="D217" s="16"/>
      <c r="E217" s="34"/>
      <c r="F217" s="34"/>
      <c r="G217" s="61">
        <f>G218+G219+G220+G222+G221</f>
        <v>3824.4222999999997</v>
      </c>
      <c r="H217" s="12"/>
      <c r="I217" s="6"/>
      <c r="J217" s="6"/>
      <c r="K217" s="2"/>
    </row>
    <row r="218" spans="2:11" ht="31.5" customHeight="1">
      <c r="B218" s="108" t="s">
        <v>157</v>
      </c>
      <c r="C218" s="127"/>
      <c r="D218" s="16"/>
      <c r="E218" s="16"/>
      <c r="F218" s="16"/>
      <c r="G218" s="12">
        <v>1857.3</v>
      </c>
      <c r="H218" s="12"/>
      <c r="I218" s="6"/>
      <c r="J218" s="6"/>
      <c r="K218" s="2"/>
    </row>
    <row r="219" spans="2:11" ht="15.75" hidden="1" customHeight="1">
      <c r="B219" s="108"/>
      <c r="C219" s="127"/>
      <c r="D219" s="16"/>
      <c r="E219" s="16"/>
      <c r="F219" s="16"/>
      <c r="G219" s="16"/>
      <c r="H219" s="12"/>
      <c r="I219" s="6"/>
      <c r="J219" s="6"/>
      <c r="K219" s="2"/>
    </row>
    <row r="220" spans="2:11" ht="15.75" hidden="1" customHeight="1">
      <c r="B220" s="108"/>
      <c r="C220" s="127"/>
      <c r="D220" s="12"/>
      <c r="E220" s="16"/>
      <c r="F220" s="16"/>
      <c r="G220" s="16"/>
      <c r="H220" s="12"/>
      <c r="I220" s="6"/>
      <c r="J220" s="6"/>
      <c r="K220" s="2"/>
    </row>
    <row r="221" spans="2:11" ht="15" hidden="1" customHeight="1">
      <c r="B221" s="108"/>
      <c r="C221" s="141"/>
      <c r="D221" s="12"/>
      <c r="E221" s="16"/>
      <c r="F221" s="16"/>
      <c r="G221" s="16"/>
      <c r="H221" s="12"/>
      <c r="I221" s="6"/>
      <c r="J221" s="6"/>
      <c r="K221" s="2"/>
    </row>
    <row r="222" spans="2:11" ht="15.75" customHeight="1">
      <c r="B222" s="108" t="s">
        <v>72</v>
      </c>
      <c r="C222" s="109"/>
      <c r="D222" s="12" t="s">
        <v>24</v>
      </c>
      <c r="E222" s="37">
        <v>43.186</v>
      </c>
      <c r="F222" s="22">
        <v>45.55</v>
      </c>
      <c r="G222" s="22">
        <f>E222*F222</f>
        <v>1967.1222999999998</v>
      </c>
      <c r="H222" s="12"/>
      <c r="I222" s="6"/>
      <c r="J222" s="6"/>
      <c r="K222" s="2"/>
    </row>
    <row r="223" spans="2:11" ht="15.75" customHeight="1">
      <c r="B223" s="142" t="s">
        <v>232</v>
      </c>
      <c r="C223" s="143"/>
      <c r="D223" s="57"/>
      <c r="E223" s="60"/>
      <c r="F223" s="16"/>
      <c r="G223" s="28">
        <v>43715.16</v>
      </c>
      <c r="H223" s="12"/>
      <c r="I223" s="6"/>
      <c r="J223" s="6"/>
      <c r="K223" s="2"/>
    </row>
    <row r="224" spans="2:11" ht="142.5" customHeight="1">
      <c r="B224" s="108" t="s">
        <v>167</v>
      </c>
      <c r="C224" s="109"/>
      <c r="D224" s="12" t="s">
        <v>14</v>
      </c>
      <c r="E224" s="16">
        <v>19.13</v>
      </c>
      <c r="F224" s="17">
        <v>165</v>
      </c>
      <c r="G224" s="16">
        <f>E224*F224</f>
        <v>3156.45</v>
      </c>
      <c r="H224" s="12"/>
      <c r="I224" s="6"/>
      <c r="J224" s="6"/>
      <c r="K224" s="2"/>
    </row>
    <row r="225" spans="2:11" ht="15.75" customHeight="1">
      <c r="B225" s="104" t="s">
        <v>233</v>
      </c>
      <c r="C225" s="105"/>
      <c r="D225" s="16" t="s">
        <v>23</v>
      </c>
      <c r="E225" s="35"/>
      <c r="F225" s="36">
        <v>30.2</v>
      </c>
      <c r="G225" s="22">
        <f>G224*30.2%</f>
        <v>953.24789999999996</v>
      </c>
      <c r="H225" s="12"/>
      <c r="I225" s="6"/>
      <c r="J225" s="6"/>
      <c r="K225" s="2"/>
    </row>
    <row r="226" spans="2:11" ht="15.75" customHeight="1">
      <c r="B226" s="118" t="s">
        <v>234</v>
      </c>
      <c r="C226" s="119"/>
      <c r="D226" s="65"/>
      <c r="E226" s="66"/>
      <c r="F226" s="25"/>
      <c r="G226" s="14">
        <f>G224+G225</f>
        <v>4109.6979000000001</v>
      </c>
      <c r="H226" s="12"/>
      <c r="I226" s="6"/>
      <c r="J226" s="6"/>
      <c r="K226" s="2"/>
    </row>
    <row r="227" spans="2:11" ht="19.5">
      <c r="B227" s="38"/>
      <c r="C227" s="112" t="s">
        <v>149</v>
      </c>
      <c r="D227" s="113"/>
      <c r="E227" s="10"/>
      <c r="F227" s="40"/>
      <c r="G227" s="75">
        <f>G223+G226</f>
        <v>47824.857900000003</v>
      </c>
      <c r="H227" s="12"/>
      <c r="I227" s="6"/>
      <c r="J227" s="6"/>
      <c r="K227" s="2"/>
    </row>
    <row r="228" spans="2:11" ht="20.25" customHeight="1">
      <c r="B228" s="115"/>
      <c r="C228" s="116"/>
      <c r="D228" s="116"/>
      <c r="E228" s="116"/>
      <c r="F228" s="116"/>
      <c r="G228" s="117"/>
      <c r="H228" s="44"/>
      <c r="I228" s="6"/>
      <c r="J228" s="6"/>
      <c r="K228" s="2"/>
    </row>
    <row r="229" spans="2:11" ht="19.5" customHeight="1">
      <c r="B229" s="11" t="s">
        <v>36</v>
      </c>
      <c r="C229" s="120" t="s">
        <v>121</v>
      </c>
      <c r="D229" s="121"/>
      <c r="E229" s="121"/>
      <c r="F229" s="121"/>
      <c r="G229" s="121"/>
      <c r="H229" s="122"/>
      <c r="I229" s="6"/>
      <c r="J229" s="6"/>
      <c r="K229" s="2"/>
    </row>
    <row r="230" spans="2:11" ht="15.75" customHeight="1">
      <c r="B230" s="104" t="s">
        <v>235</v>
      </c>
      <c r="C230" s="105"/>
      <c r="D230" s="16"/>
      <c r="E230" s="33"/>
      <c r="F230" s="34"/>
      <c r="G230" s="61">
        <f>G232+G234+G235+G236+G237</f>
        <v>27572.57</v>
      </c>
      <c r="H230" s="12"/>
      <c r="I230" s="6"/>
      <c r="J230" s="6"/>
      <c r="K230" s="2"/>
    </row>
    <row r="231" spans="2:11" ht="15.75" hidden="1" customHeight="1">
      <c r="B231" s="106" t="s">
        <v>62</v>
      </c>
      <c r="C231" s="123"/>
      <c r="D231" s="16"/>
      <c r="E231" s="41"/>
      <c r="F231" s="16"/>
      <c r="G231" s="12"/>
      <c r="H231" s="12"/>
      <c r="I231" s="6"/>
      <c r="J231" s="6"/>
      <c r="K231" s="2"/>
    </row>
    <row r="232" spans="2:11" ht="15.75" customHeight="1">
      <c r="B232" s="124"/>
      <c r="C232" s="125"/>
      <c r="D232" s="16" t="s">
        <v>14</v>
      </c>
      <c r="E232" s="17">
        <v>32.81</v>
      </c>
      <c r="F232" s="17">
        <v>148</v>
      </c>
      <c r="G232" s="12">
        <f>E232*F232</f>
        <v>4855.88</v>
      </c>
      <c r="H232" s="12"/>
      <c r="I232" s="6"/>
      <c r="J232" s="6"/>
      <c r="K232" s="2"/>
    </row>
    <row r="233" spans="2:11" ht="15" hidden="1" customHeight="1">
      <c r="B233" s="110" t="s">
        <v>63</v>
      </c>
      <c r="C233" s="111"/>
      <c r="D233" s="16" t="s">
        <v>14</v>
      </c>
      <c r="E233" s="17">
        <v>25</v>
      </c>
      <c r="F233" s="17">
        <v>128</v>
      </c>
      <c r="G233" s="16">
        <f>E233*F233</f>
        <v>3200</v>
      </c>
      <c r="H233" s="12"/>
      <c r="I233" s="6"/>
      <c r="J233" s="6"/>
      <c r="K233" s="2"/>
    </row>
    <row r="234" spans="2:11" ht="15" customHeight="1">
      <c r="B234" s="110" t="s">
        <v>151</v>
      </c>
      <c r="C234" s="111"/>
      <c r="D234" s="16" t="s">
        <v>14</v>
      </c>
      <c r="E234" s="17">
        <v>163.5</v>
      </c>
      <c r="F234" s="17">
        <v>138.94</v>
      </c>
      <c r="G234" s="12">
        <f>E234*F234</f>
        <v>22716.69</v>
      </c>
      <c r="H234" s="12"/>
      <c r="I234" s="6"/>
      <c r="J234" s="6"/>
      <c r="K234" s="2"/>
    </row>
    <row r="235" spans="2:11" ht="15" hidden="1" customHeight="1">
      <c r="B235" s="110"/>
      <c r="C235" s="114"/>
      <c r="D235" s="16"/>
      <c r="E235" s="17"/>
      <c r="F235" s="17"/>
      <c r="G235" s="16"/>
      <c r="H235" s="12"/>
      <c r="I235" s="6"/>
      <c r="J235" s="6"/>
      <c r="K235" s="2"/>
    </row>
    <row r="236" spans="2:11" ht="28.5" hidden="1" customHeight="1">
      <c r="B236" s="110"/>
      <c r="C236" s="114"/>
      <c r="D236" s="12"/>
      <c r="E236" s="15"/>
      <c r="F236" s="17"/>
      <c r="G236" s="12"/>
      <c r="H236" s="12"/>
      <c r="I236" s="6"/>
      <c r="J236" s="6"/>
      <c r="K236" s="2"/>
    </row>
    <row r="237" spans="2:11" ht="18" hidden="1" customHeight="1">
      <c r="B237" s="110"/>
      <c r="C237" s="114"/>
      <c r="D237" s="16"/>
      <c r="E237" s="17"/>
      <c r="F237" s="17"/>
      <c r="G237" s="16"/>
      <c r="H237" s="12"/>
      <c r="I237" s="6"/>
      <c r="J237" s="6"/>
      <c r="K237" s="2"/>
    </row>
    <row r="238" spans="2:11" ht="15.75" customHeight="1">
      <c r="B238" s="104" t="s">
        <v>236</v>
      </c>
      <c r="C238" s="105"/>
      <c r="D238" s="16" t="s">
        <v>23</v>
      </c>
      <c r="E238" s="35"/>
      <c r="F238" s="36">
        <v>30.2</v>
      </c>
      <c r="G238" s="61">
        <f>G230*0.302</f>
        <v>8326.9161399999994</v>
      </c>
      <c r="H238" s="12"/>
      <c r="I238" s="6"/>
      <c r="J238" s="6"/>
      <c r="K238" s="2"/>
    </row>
    <row r="239" spans="2:11" ht="17.25" customHeight="1">
      <c r="B239" s="104" t="s">
        <v>237</v>
      </c>
      <c r="C239" s="105"/>
      <c r="D239" s="16"/>
      <c r="E239" s="34"/>
      <c r="F239" s="34"/>
      <c r="G239" s="61">
        <f>G241</f>
        <v>16430</v>
      </c>
      <c r="H239" s="12"/>
      <c r="I239" s="6"/>
      <c r="J239" s="6"/>
      <c r="K239" s="2"/>
    </row>
    <row r="240" spans="2:11" ht="30.75" hidden="1" customHeight="1">
      <c r="B240" s="108" t="s">
        <v>18</v>
      </c>
      <c r="C240" s="109"/>
      <c r="D240" s="16"/>
      <c r="E240" s="16"/>
      <c r="F240" s="16"/>
      <c r="G240" s="16"/>
      <c r="H240" s="12"/>
      <c r="I240" s="6"/>
      <c r="J240" s="6"/>
      <c r="K240" s="2"/>
    </row>
    <row r="241" spans="2:11" ht="28.5" customHeight="1">
      <c r="B241" s="108" t="s">
        <v>18</v>
      </c>
      <c r="C241" s="109"/>
      <c r="D241" s="16" t="s">
        <v>33</v>
      </c>
      <c r="E241" s="16">
        <v>32.86</v>
      </c>
      <c r="F241" s="16">
        <v>500</v>
      </c>
      <c r="G241" s="16">
        <f>E241*F241</f>
        <v>16430</v>
      </c>
      <c r="H241" s="12"/>
      <c r="I241" s="6"/>
      <c r="J241" s="6"/>
      <c r="K241" s="2"/>
    </row>
    <row r="242" spans="2:11" ht="15.75" customHeight="1">
      <c r="B242" s="104" t="s">
        <v>238</v>
      </c>
      <c r="C242" s="105"/>
      <c r="D242" s="16"/>
      <c r="E242" s="34"/>
      <c r="F242" s="34"/>
      <c r="G242" s="61">
        <f>G243+G244+G245+G246+G247+G249+G250+G254+G252+G253+G248+G251</f>
        <v>322593.1287</v>
      </c>
      <c r="H242" s="12"/>
      <c r="I242" s="6"/>
      <c r="J242" s="6"/>
      <c r="K242" s="2"/>
    </row>
    <row r="243" spans="2:11" ht="96" customHeight="1">
      <c r="B243" s="108" t="s">
        <v>158</v>
      </c>
      <c r="C243" s="109"/>
      <c r="D243" s="16"/>
      <c r="E243" s="16"/>
      <c r="F243" s="16"/>
      <c r="G243" s="16">
        <v>320888.01</v>
      </c>
      <c r="H243" s="12"/>
      <c r="I243" s="6"/>
      <c r="J243" s="6"/>
      <c r="K243" s="2"/>
    </row>
    <row r="244" spans="2:11" ht="15.75" hidden="1" customHeight="1">
      <c r="B244" s="108"/>
      <c r="C244" s="109"/>
      <c r="D244" s="16"/>
      <c r="E244" s="16"/>
      <c r="F244" s="16"/>
      <c r="G244" s="16"/>
      <c r="H244" s="12"/>
      <c r="I244" s="6"/>
      <c r="J244" s="6"/>
      <c r="K244" s="2"/>
    </row>
    <row r="245" spans="2:11" ht="15.75" hidden="1" customHeight="1">
      <c r="B245" s="137"/>
      <c r="C245" s="127"/>
      <c r="D245" s="16"/>
      <c r="E245" s="16"/>
      <c r="F245" s="16"/>
      <c r="G245" s="16"/>
      <c r="H245" s="12"/>
      <c r="I245" s="6"/>
      <c r="J245" s="6"/>
      <c r="K245" s="2"/>
    </row>
    <row r="246" spans="2:11" ht="15.75" hidden="1" customHeight="1">
      <c r="B246" s="108"/>
      <c r="C246" s="127"/>
      <c r="D246" s="12"/>
      <c r="E246" s="16"/>
      <c r="F246" s="16"/>
      <c r="G246" s="16"/>
      <c r="H246" s="12"/>
      <c r="I246" s="6"/>
      <c r="J246" s="6"/>
      <c r="K246" s="2"/>
    </row>
    <row r="247" spans="2:11" ht="15.75" hidden="1" customHeight="1">
      <c r="B247" s="108"/>
      <c r="C247" s="127"/>
      <c r="D247" s="16"/>
      <c r="E247" s="16"/>
      <c r="F247" s="16"/>
      <c r="G247" s="16"/>
      <c r="H247" s="12"/>
      <c r="I247" s="6"/>
      <c r="J247" s="6"/>
      <c r="K247" s="2"/>
    </row>
    <row r="248" spans="2:11" ht="15.75" hidden="1" customHeight="1">
      <c r="B248" s="108"/>
      <c r="C248" s="127"/>
      <c r="D248" s="16"/>
      <c r="E248" s="16"/>
      <c r="F248" s="16"/>
      <c r="G248" s="16"/>
      <c r="H248" s="12"/>
      <c r="I248" s="6"/>
      <c r="J248" s="6"/>
      <c r="K248" s="2"/>
    </row>
    <row r="249" spans="2:11" ht="15.75" hidden="1" customHeight="1">
      <c r="B249" s="108"/>
      <c r="C249" s="127"/>
      <c r="D249" s="12"/>
      <c r="E249" s="16"/>
      <c r="F249" s="16"/>
      <c r="G249" s="16"/>
      <c r="H249" s="12"/>
      <c r="I249" s="6"/>
      <c r="J249" s="6"/>
      <c r="K249" s="2"/>
    </row>
    <row r="250" spans="2:11" ht="15.75" hidden="1" customHeight="1">
      <c r="B250" s="108"/>
      <c r="C250" s="127"/>
      <c r="D250" s="12"/>
      <c r="E250" s="16"/>
      <c r="F250" s="16"/>
      <c r="G250" s="16"/>
      <c r="H250" s="12"/>
      <c r="I250" s="6"/>
      <c r="J250" s="6"/>
      <c r="K250" s="2"/>
    </row>
    <row r="251" spans="2:11" ht="15.75" hidden="1" customHeight="1">
      <c r="B251" s="108"/>
      <c r="C251" s="127"/>
      <c r="D251" s="12"/>
      <c r="E251" s="16"/>
      <c r="F251" s="16"/>
      <c r="G251" s="16"/>
      <c r="H251" s="12"/>
      <c r="I251" s="6"/>
      <c r="J251" s="6"/>
      <c r="K251" s="2"/>
    </row>
    <row r="252" spans="2:11" ht="15.75" hidden="1" customHeight="1">
      <c r="B252" s="108"/>
      <c r="C252" s="109"/>
      <c r="D252" s="12"/>
      <c r="E252" s="16"/>
      <c r="F252" s="16"/>
      <c r="G252" s="16"/>
      <c r="H252" s="12"/>
      <c r="I252" s="6"/>
      <c r="J252" s="6"/>
      <c r="K252" s="2"/>
    </row>
    <row r="253" spans="2:11" ht="15.75" hidden="1" customHeight="1">
      <c r="B253" s="108"/>
      <c r="C253" s="109"/>
      <c r="D253" s="12"/>
      <c r="E253" s="16"/>
      <c r="F253" s="16"/>
      <c r="G253" s="16"/>
      <c r="H253" s="12"/>
      <c r="I253" s="6"/>
      <c r="J253" s="6"/>
      <c r="K253" s="2"/>
    </row>
    <row r="254" spans="2:11" ht="24" customHeight="1">
      <c r="B254" s="108" t="s">
        <v>72</v>
      </c>
      <c r="C254" s="109"/>
      <c r="D254" s="12" t="s">
        <v>24</v>
      </c>
      <c r="E254" s="37">
        <v>37.433999999999997</v>
      </c>
      <c r="F254" s="22">
        <v>45.55</v>
      </c>
      <c r="G254" s="22">
        <f>E254*F254</f>
        <v>1705.1186999999998</v>
      </c>
      <c r="H254" s="12"/>
      <c r="I254" s="6"/>
      <c r="J254" s="6"/>
      <c r="K254" s="2"/>
    </row>
    <row r="255" spans="2:11" ht="23.25" customHeight="1">
      <c r="B255" s="118" t="s">
        <v>239</v>
      </c>
      <c r="C255" s="126"/>
      <c r="D255" s="57"/>
      <c r="E255" s="60"/>
      <c r="F255" s="16"/>
      <c r="G255" s="28">
        <v>374922.62</v>
      </c>
      <c r="H255" s="12"/>
      <c r="I255" s="6"/>
      <c r="J255" s="6"/>
      <c r="K255" s="2"/>
    </row>
    <row r="256" spans="2:11" ht="143.25" customHeight="1">
      <c r="B256" s="108" t="s">
        <v>168</v>
      </c>
      <c r="C256" s="109"/>
      <c r="D256" s="12" t="s">
        <v>14</v>
      </c>
      <c r="E256" s="16">
        <v>90.91</v>
      </c>
      <c r="F256" s="17">
        <v>165</v>
      </c>
      <c r="G256" s="16">
        <f>E256*F256</f>
        <v>15000.15</v>
      </c>
      <c r="H256" s="12"/>
      <c r="I256" s="6"/>
      <c r="J256" s="6"/>
      <c r="K256" s="2"/>
    </row>
    <row r="257" spans="2:11" ht="22.5" customHeight="1">
      <c r="B257" s="104" t="s">
        <v>240</v>
      </c>
      <c r="C257" s="105"/>
      <c r="D257" s="16" t="s">
        <v>23</v>
      </c>
      <c r="E257" s="35"/>
      <c r="F257" s="36">
        <v>30.2</v>
      </c>
      <c r="G257" s="22">
        <f>G256*30.2%</f>
        <v>4530.0452999999998</v>
      </c>
      <c r="H257" s="12"/>
      <c r="I257" s="6"/>
      <c r="J257" s="6"/>
      <c r="K257" s="2"/>
    </row>
    <row r="258" spans="2:11" ht="19.5" customHeight="1">
      <c r="B258" s="174" t="s">
        <v>241</v>
      </c>
      <c r="C258" s="204"/>
      <c r="D258" s="205"/>
      <c r="E258" s="66"/>
      <c r="F258" s="25"/>
      <c r="G258" s="14">
        <f>G256+G257</f>
        <v>19530.195299999999</v>
      </c>
      <c r="H258" s="12"/>
      <c r="I258" s="6"/>
      <c r="J258" s="6"/>
      <c r="K258" s="2"/>
    </row>
    <row r="259" spans="2:11" ht="19.5">
      <c r="B259" s="38"/>
      <c r="C259" s="112" t="s">
        <v>149</v>
      </c>
      <c r="D259" s="113"/>
      <c r="E259" s="45"/>
      <c r="F259" s="40"/>
      <c r="G259" s="75">
        <f>G255+G256+G257</f>
        <v>394452.81530000002</v>
      </c>
      <c r="H259" s="12"/>
      <c r="I259" s="6"/>
      <c r="J259" s="6"/>
      <c r="K259" s="2"/>
    </row>
    <row r="260" spans="2:11">
      <c r="B260" s="46"/>
      <c r="C260" s="47"/>
      <c r="D260" s="48"/>
      <c r="E260" s="49"/>
      <c r="F260" s="50"/>
      <c r="G260" s="50"/>
      <c r="H260" s="44"/>
      <c r="I260" s="6"/>
      <c r="J260" s="6"/>
      <c r="K260" s="2"/>
    </row>
    <row r="261" spans="2:11" ht="19.5" customHeight="1">
      <c r="B261" s="11" t="s">
        <v>37</v>
      </c>
      <c r="C261" s="120" t="s">
        <v>125</v>
      </c>
      <c r="D261" s="121"/>
      <c r="E261" s="121"/>
      <c r="F261" s="121"/>
      <c r="G261" s="121"/>
      <c r="H261" s="122"/>
      <c r="I261" s="6"/>
      <c r="J261" s="6"/>
      <c r="K261" s="2"/>
    </row>
    <row r="262" spans="2:11" ht="15.75">
      <c r="B262" s="104" t="s">
        <v>242</v>
      </c>
      <c r="C262" s="105"/>
      <c r="D262" s="16"/>
      <c r="E262" s="33"/>
      <c r="F262" s="34"/>
      <c r="G262" s="61">
        <f>G264+G265+G267+G268+G269</f>
        <v>24960.644999999997</v>
      </c>
      <c r="H262" s="12"/>
      <c r="I262" s="6"/>
      <c r="J262" s="6"/>
      <c r="K262" s="2"/>
    </row>
    <row r="263" spans="2:11" ht="15" hidden="1" customHeight="1">
      <c r="B263" s="106" t="s">
        <v>62</v>
      </c>
      <c r="C263" s="123"/>
      <c r="D263" s="16" t="s">
        <v>14</v>
      </c>
      <c r="E263" s="41"/>
      <c r="F263" s="16">
        <v>482.4</v>
      </c>
      <c r="G263" s="16">
        <f>E263*F263</f>
        <v>0</v>
      </c>
      <c r="H263" s="12"/>
      <c r="I263" s="6"/>
      <c r="J263" s="6"/>
      <c r="K263" s="2"/>
    </row>
    <row r="264" spans="2:11">
      <c r="B264" s="124"/>
      <c r="C264" s="125"/>
      <c r="D264" s="16" t="s">
        <v>14</v>
      </c>
      <c r="E264" s="17">
        <v>59.05</v>
      </c>
      <c r="F264" s="17">
        <v>148</v>
      </c>
      <c r="G264" s="16">
        <f>E264*F264</f>
        <v>8739.4</v>
      </c>
      <c r="H264" s="12"/>
      <c r="I264" s="6"/>
      <c r="J264" s="6"/>
      <c r="K264" s="2"/>
    </row>
    <row r="265" spans="2:11" ht="15" customHeight="1">
      <c r="B265" s="110" t="s">
        <v>151</v>
      </c>
      <c r="C265" s="111"/>
      <c r="D265" s="16" t="s">
        <v>14</v>
      </c>
      <c r="E265" s="17">
        <v>116.75</v>
      </c>
      <c r="F265" s="17">
        <v>138.94</v>
      </c>
      <c r="G265" s="12">
        <f>E265*F265</f>
        <v>16221.244999999999</v>
      </c>
      <c r="H265" s="12"/>
      <c r="I265" s="6"/>
      <c r="J265" s="6"/>
      <c r="K265" s="2"/>
    </row>
    <row r="266" spans="2:11" ht="32.25" hidden="1" customHeight="1">
      <c r="B266" s="110"/>
      <c r="C266" s="114"/>
      <c r="D266" s="16"/>
      <c r="E266" s="17"/>
      <c r="F266" s="17">
        <v>128</v>
      </c>
      <c r="G266" s="16"/>
      <c r="H266" s="12"/>
      <c r="I266" s="6"/>
      <c r="J266" s="6"/>
      <c r="K266" s="2"/>
    </row>
    <row r="267" spans="2:11" ht="18.75" hidden="1" customHeight="1">
      <c r="B267" s="110"/>
      <c r="C267" s="114"/>
      <c r="D267" s="16"/>
      <c r="E267" s="17"/>
      <c r="F267" s="17"/>
      <c r="G267" s="16"/>
      <c r="H267" s="12"/>
      <c r="I267" s="6"/>
      <c r="J267" s="6"/>
      <c r="K267" s="2"/>
    </row>
    <row r="268" spans="2:11" ht="30" hidden="1" customHeight="1">
      <c r="B268" s="110"/>
      <c r="C268" s="114"/>
      <c r="D268" s="12"/>
      <c r="E268" s="15"/>
      <c r="F268" s="17"/>
      <c r="G268" s="12"/>
      <c r="H268" s="12"/>
      <c r="I268" s="6"/>
      <c r="J268" s="6"/>
      <c r="K268" s="2"/>
    </row>
    <row r="269" spans="2:11" ht="18" hidden="1" customHeight="1">
      <c r="B269" s="110"/>
      <c r="C269" s="114"/>
      <c r="D269" s="16"/>
      <c r="E269" s="17"/>
      <c r="F269" s="17"/>
      <c r="G269" s="16"/>
      <c r="H269" s="12"/>
      <c r="I269" s="6"/>
      <c r="J269" s="6"/>
      <c r="K269" s="2"/>
    </row>
    <row r="270" spans="2:11" ht="15.75">
      <c r="B270" s="104" t="s">
        <v>243</v>
      </c>
      <c r="C270" s="105"/>
      <c r="D270" s="16" t="s">
        <v>23</v>
      </c>
      <c r="E270" s="35"/>
      <c r="F270" s="36">
        <v>30.2</v>
      </c>
      <c r="G270" s="61">
        <f>G262*0.302</f>
        <v>7538.1147899999987</v>
      </c>
      <c r="H270" s="12"/>
      <c r="I270" s="6"/>
      <c r="J270" s="6"/>
      <c r="K270" s="2"/>
    </row>
    <row r="271" spans="2:11" ht="15.75">
      <c r="B271" s="104" t="s">
        <v>244</v>
      </c>
      <c r="C271" s="105"/>
      <c r="D271" s="16"/>
      <c r="E271" s="34"/>
      <c r="F271" s="34"/>
      <c r="G271" s="61">
        <f>G272</f>
        <v>29015</v>
      </c>
      <c r="H271" s="12"/>
      <c r="I271" s="6"/>
      <c r="J271" s="6"/>
      <c r="K271" s="2"/>
    </row>
    <row r="272" spans="2:11" ht="33" customHeight="1">
      <c r="B272" s="108" t="s">
        <v>18</v>
      </c>
      <c r="C272" s="109"/>
      <c r="D272" s="16" t="s">
        <v>33</v>
      </c>
      <c r="E272" s="16">
        <v>58.03</v>
      </c>
      <c r="F272" s="16">
        <v>500</v>
      </c>
      <c r="G272" s="16">
        <f>E272*F272</f>
        <v>29015</v>
      </c>
      <c r="H272" s="12"/>
      <c r="I272" s="6"/>
      <c r="J272" s="6"/>
      <c r="K272" s="2"/>
    </row>
    <row r="273" spans="2:11" ht="15.75">
      <c r="B273" s="104" t="s">
        <v>245</v>
      </c>
      <c r="C273" s="105"/>
      <c r="D273" s="16"/>
      <c r="E273" s="34"/>
      <c r="F273" s="34"/>
      <c r="G273" s="34">
        <f>G275+G276+G277+G282+G280+G281+G278+G279</f>
        <v>149434.68005</v>
      </c>
      <c r="H273" s="12"/>
      <c r="I273" s="6"/>
      <c r="J273" s="6"/>
      <c r="K273" s="2"/>
    </row>
    <row r="274" spans="2:11" ht="15.75" hidden="1">
      <c r="B274" s="137"/>
      <c r="C274" s="127"/>
      <c r="D274" s="16"/>
      <c r="E274" s="16"/>
      <c r="F274" s="16"/>
      <c r="G274" s="16"/>
      <c r="H274" s="12"/>
      <c r="I274" s="6"/>
      <c r="J274" s="6"/>
      <c r="K274" s="2"/>
    </row>
    <row r="275" spans="2:11" ht="45.75" customHeight="1">
      <c r="B275" s="137" t="s">
        <v>159</v>
      </c>
      <c r="C275" s="127"/>
      <c r="D275" s="12"/>
      <c r="E275" s="16"/>
      <c r="F275" s="16"/>
      <c r="G275" s="16">
        <v>147440</v>
      </c>
      <c r="H275" s="12"/>
      <c r="I275" s="6"/>
      <c r="J275" s="6"/>
      <c r="K275" s="2"/>
    </row>
    <row r="276" spans="2:11" ht="15.75" hidden="1">
      <c r="B276" s="108"/>
      <c r="C276" s="127"/>
      <c r="D276" s="12"/>
      <c r="E276" s="16"/>
      <c r="F276" s="16"/>
      <c r="G276" s="16"/>
      <c r="H276" s="12"/>
      <c r="I276" s="6"/>
      <c r="J276" s="6"/>
      <c r="K276" s="2"/>
    </row>
    <row r="277" spans="2:11" ht="15.75" hidden="1" customHeight="1">
      <c r="B277" s="108"/>
      <c r="C277" s="127"/>
      <c r="D277" s="12"/>
      <c r="E277" s="16"/>
      <c r="F277" s="16"/>
      <c r="G277" s="16"/>
      <c r="H277" s="12"/>
      <c r="I277" s="6"/>
      <c r="J277" s="6"/>
      <c r="K277" s="2"/>
    </row>
    <row r="278" spans="2:11" ht="15.75" hidden="1" customHeight="1">
      <c r="B278" s="108"/>
      <c r="C278" s="127"/>
      <c r="D278" s="12"/>
      <c r="E278" s="16"/>
      <c r="F278" s="16"/>
      <c r="G278" s="16"/>
      <c r="H278" s="12"/>
      <c r="I278" s="6"/>
      <c r="J278" s="6"/>
      <c r="K278" s="2"/>
    </row>
    <row r="279" spans="2:11" ht="15.75" hidden="1" customHeight="1">
      <c r="B279" s="108"/>
      <c r="C279" s="127"/>
      <c r="D279" s="12"/>
      <c r="E279" s="16"/>
      <c r="F279" s="16"/>
      <c r="G279" s="16"/>
      <c r="H279" s="12"/>
      <c r="I279" s="6"/>
      <c r="J279" s="6"/>
      <c r="K279" s="2"/>
    </row>
    <row r="280" spans="2:11" ht="15.75" hidden="1">
      <c r="B280" s="108"/>
      <c r="C280" s="127"/>
      <c r="D280" s="12"/>
      <c r="E280" s="16"/>
      <c r="F280" s="16"/>
      <c r="G280" s="16"/>
      <c r="H280" s="12"/>
      <c r="I280" s="6"/>
      <c r="J280" s="6"/>
      <c r="K280" s="2"/>
    </row>
    <row r="281" spans="2:11" ht="15.75" hidden="1">
      <c r="B281" s="108"/>
      <c r="C281" s="127"/>
      <c r="D281" s="12"/>
      <c r="E281" s="16"/>
      <c r="F281" s="16"/>
      <c r="G281" s="16"/>
      <c r="H281" s="12"/>
      <c r="I281" s="6"/>
      <c r="J281" s="6"/>
      <c r="K281" s="2"/>
    </row>
    <row r="282" spans="2:11" ht="18" customHeight="1">
      <c r="B282" s="108" t="s">
        <v>72</v>
      </c>
      <c r="C282" s="109"/>
      <c r="D282" s="12" t="s">
        <v>24</v>
      </c>
      <c r="E282" s="42">
        <v>43.790999999999997</v>
      </c>
      <c r="F282" s="16">
        <v>45.55</v>
      </c>
      <c r="G282" s="16">
        <f>E282*F282</f>
        <v>1994.6800499999997</v>
      </c>
      <c r="H282" s="12"/>
      <c r="I282" s="6"/>
      <c r="J282" s="6"/>
      <c r="K282" s="2"/>
    </row>
    <row r="283" spans="2:11" ht="18" customHeight="1">
      <c r="B283" s="118" t="s">
        <v>246</v>
      </c>
      <c r="C283" s="126"/>
      <c r="D283" s="67"/>
      <c r="E283" s="68"/>
      <c r="F283" s="69"/>
      <c r="G283" s="28">
        <f>G262+G270+G271+G273</f>
        <v>210948.43984000001</v>
      </c>
      <c r="H283" s="12"/>
      <c r="I283" s="6"/>
      <c r="J283" s="6"/>
      <c r="K283" s="2"/>
    </row>
    <row r="284" spans="2:11" ht="141.75" customHeight="1">
      <c r="B284" s="108" t="s">
        <v>169</v>
      </c>
      <c r="C284" s="109"/>
      <c r="D284" s="12" t="s">
        <v>14</v>
      </c>
      <c r="E284" s="16">
        <v>49.65</v>
      </c>
      <c r="F284" s="17">
        <v>165</v>
      </c>
      <c r="G284" s="16">
        <f>E284*F284</f>
        <v>8192.25</v>
      </c>
      <c r="H284" s="12"/>
      <c r="I284" s="6"/>
      <c r="J284" s="6"/>
      <c r="K284" s="2"/>
    </row>
    <row r="285" spans="2:11" ht="21" customHeight="1">
      <c r="B285" s="104" t="s">
        <v>247</v>
      </c>
      <c r="C285" s="105"/>
      <c r="D285" s="16" t="s">
        <v>23</v>
      </c>
      <c r="E285" s="35"/>
      <c r="F285" s="36">
        <v>30.2</v>
      </c>
      <c r="G285" s="22">
        <f>G284*30.2%</f>
        <v>2474.0594999999998</v>
      </c>
      <c r="H285" s="12"/>
      <c r="I285" s="6"/>
      <c r="J285" s="6"/>
      <c r="K285" s="2"/>
    </row>
    <row r="286" spans="2:11" ht="21" customHeight="1">
      <c r="B286" s="118" t="s">
        <v>248</v>
      </c>
      <c r="C286" s="119"/>
      <c r="D286" s="169"/>
      <c r="E286" s="66"/>
      <c r="F286" s="25"/>
      <c r="G286" s="14">
        <f>G284+G285</f>
        <v>10666.309499999999</v>
      </c>
      <c r="H286" s="12"/>
      <c r="I286" s="6"/>
      <c r="J286" s="6"/>
      <c r="K286" s="2"/>
    </row>
    <row r="287" spans="2:11" ht="19.5">
      <c r="B287" s="38"/>
      <c r="C287" s="112" t="s">
        <v>149</v>
      </c>
      <c r="D287" s="113"/>
      <c r="E287" s="45"/>
      <c r="F287" s="40"/>
      <c r="G287" s="75">
        <f>G283+G286</f>
        <v>221614.74934000001</v>
      </c>
      <c r="H287" s="12"/>
      <c r="I287" s="6"/>
      <c r="J287" s="6"/>
      <c r="K287" s="2"/>
    </row>
    <row r="288" spans="2:11" ht="12.75" customHeight="1">
      <c r="B288" s="46"/>
      <c r="C288" s="47"/>
      <c r="D288" s="48"/>
      <c r="E288" s="49"/>
      <c r="F288" s="50"/>
      <c r="G288" s="50"/>
      <c r="H288" s="44"/>
      <c r="I288" s="6"/>
      <c r="J288" s="6"/>
      <c r="K288" s="2"/>
    </row>
    <row r="289" spans="2:11" ht="19.5">
      <c r="B289" s="11" t="s">
        <v>38</v>
      </c>
      <c r="C289" s="120" t="s">
        <v>124</v>
      </c>
      <c r="D289" s="121"/>
      <c r="E289" s="121"/>
      <c r="F289" s="121"/>
      <c r="G289" s="121"/>
      <c r="H289" s="122"/>
      <c r="I289" s="6"/>
      <c r="J289" s="6"/>
      <c r="K289" s="2"/>
    </row>
    <row r="290" spans="2:11" ht="15.75">
      <c r="B290" s="104" t="s">
        <v>249</v>
      </c>
      <c r="C290" s="105"/>
      <c r="D290" s="16"/>
      <c r="E290" s="33"/>
      <c r="F290" s="34"/>
      <c r="G290" s="61">
        <f>G292+G293+G295+G296+G297</f>
        <v>40606.522800000006</v>
      </c>
      <c r="H290" s="12"/>
      <c r="I290" s="6"/>
      <c r="J290" s="6"/>
      <c r="K290" s="2"/>
    </row>
    <row r="291" spans="2:11" ht="6" hidden="1" customHeight="1">
      <c r="B291" s="106" t="s">
        <v>62</v>
      </c>
      <c r="C291" s="123"/>
      <c r="D291" s="16" t="s">
        <v>14</v>
      </c>
      <c r="E291" s="41"/>
      <c r="F291" s="16">
        <v>482.4</v>
      </c>
      <c r="G291" s="16">
        <f>E291*F291</f>
        <v>0</v>
      </c>
      <c r="H291" s="12"/>
      <c r="I291" s="6"/>
      <c r="J291" s="6"/>
      <c r="K291" s="2"/>
    </row>
    <row r="292" spans="2:11">
      <c r="B292" s="124"/>
      <c r="C292" s="125"/>
      <c r="D292" s="16" t="s">
        <v>14</v>
      </c>
      <c r="E292" s="17">
        <v>62.56</v>
      </c>
      <c r="F292" s="17">
        <v>148</v>
      </c>
      <c r="G292" s="16">
        <f>E292*F292</f>
        <v>9258.880000000001</v>
      </c>
      <c r="H292" s="12"/>
      <c r="I292" s="6"/>
      <c r="J292" s="6"/>
      <c r="K292" s="2"/>
    </row>
    <row r="293" spans="2:11" ht="15" customHeight="1">
      <c r="B293" s="110" t="s">
        <v>151</v>
      </c>
      <c r="C293" s="111"/>
      <c r="D293" s="16" t="s">
        <v>14</v>
      </c>
      <c r="E293" s="17">
        <v>225.62</v>
      </c>
      <c r="F293" s="17">
        <v>138.94</v>
      </c>
      <c r="G293" s="12">
        <f>E293*F293</f>
        <v>31347.642800000001</v>
      </c>
      <c r="H293" s="12"/>
      <c r="I293" s="6"/>
      <c r="J293" s="6"/>
      <c r="K293" s="2"/>
    </row>
    <row r="294" spans="2:11" ht="30" hidden="1" customHeight="1">
      <c r="B294" s="110"/>
      <c r="C294" s="114"/>
      <c r="D294" s="16"/>
      <c r="E294" s="17"/>
      <c r="F294" s="17">
        <v>128</v>
      </c>
      <c r="G294" s="16"/>
      <c r="H294" s="12"/>
      <c r="I294" s="6"/>
      <c r="J294" s="6"/>
      <c r="K294" s="2"/>
    </row>
    <row r="295" spans="2:11" ht="18" hidden="1" customHeight="1">
      <c r="B295" s="110"/>
      <c r="C295" s="114"/>
      <c r="D295" s="16"/>
      <c r="E295" s="17"/>
      <c r="F295" s="17"/>
      <c r="G295" s="16"/>
      <c r="H295" s="12"/>
      <c r="I295" s="6"/>
      <c r="J295" s="6"/>
      <c r="K295" s="2"/>
    </row>
    <row r="296" spans="2:11" ht="32.25" hidden="1" customHeight="1">
      <c r="B296" s="110"/>
      <c r="C296" s="114"/>
      <c r="D296" s="12"/>
      <c r="E296" s="15"/>
      <c r="F296" s="17"/>
      <c r="G296" s="12"/>
      <c r="H296" s="12"/>
      <c r="I296" s="6"/>
      <c r="J296" s="6"/>
      <c r="K296" s="2"/>
    </row>
    <row r="297" spans="2:11" ht="18.75" hidden="1" customHeight="1">
      <c r="B297" s="110"/>
      <c r="C297" s="114"/>
      <c r="D297" s="16"/>
      <c r="E297" s="17"/>
      <c r="F297" s="17"/>
      <c r="G297" s="16"/>
      <c r="H297" s="12"/>
      <c r="I297" s="6"/>
      <c r="J297" s="6"/>
      <c r="K297" s="2"/>
    </row>
    <row r="298" spans="2:11" ht="15.75">
      <c r="B298" s="104" t="s">
        <v>250</v>
      </c>
      <c r="C298" s="105"/>
      <c r="D298" s="16" t="s">
        <v>23</v>
      </c>
      <c r="E298" s="35"/>
      <c r="F298" s="36">
        <v>30.2</v>
      </c>
      <c r="G298" s="61">
        <f>G290*0.302</f>
        <v>12263.169885600002</v>
      </c>
      <c r="H298" s="12"/>
      <c r="I298" s="6"/>
      <c r="J298" s="6"/>
      <c r="K298" s="2"/>
    </row>
    <row r="299" spans="2:11" ht="15.75">
      <c r="B299" s="104" t="s">
        <v>251</v>
      </c>
      <c r="C299" s="105"/>
      <c r="D299" s="16"/>
      <c r="E299" s="34"/>
      <c r="F299" s="34"/>
      <c r="G299" s="61">
        <f>G300</f>
        <v>31275</v>
      </c>
      <c r="H299" s="12"/>
      <c r="I299" s="6"/>
      <c r="J299" s="6"/>
      <c r="K299" s="2"/>
    </row>
    <row r="300" spans="2:11" ht="31.5" customHeight="1">
      <c r="B300" s="108" t="s">
        <v>18</v>
      </c>
      <c r="C300" s="109"/>
      <c r="D300" s="16" t="s">
        <v>33</v>
      </c>
      <c r="E300" s="16">
        <v>62.55</v>
      </c>
      <c r="F300" s="16">
        <v>500</v>
      </c>
      <c r="G300" s="16">
        <f>E300*F300</f>
        <v>31275</v>
      </c>
      <c r="H300" s="12"/>
      <c r="I300" s="6"/>
      <c r="J300" s="6"/>
      <c r="K300" s="2"/>
    </row>
    <row r="301" spans="2:11" ht="15.75">
      <c r="B301" s="104" t="s">
        <v>252</v>
      </c>
      <c r="C301" s="105"/>
      <c r="D301" s="16"/>
      <c r="E301" s="34"/>
      <c r="F301" s="34"/>
      <c r="G301" s="61">
        <f>G302+G303+G305+G306+G307+G309+G308+G303</f>
        <v>279343.49365000002</v>
      </c>
      <c r="H301" s="12"/>
      <c r="I301" s="6"/>
      <c r="J301" s="6"/>
      <c r="K301" s="2"/>
    </row>
    <row r="302" spans="2:11" ht="44.25" customHeight="1">
      <c r="B302" s="137" t="s">
        <v>159</v>
      </c>
      <c r="C302" s="127"/>
      <c r="D302" s="12"/>
      <c r="E302" s="16"/>
      <c r="F302" s="16"/>
      <c r="G302" s="16">
        <v>276440</v>
      </c>
      <c r="H302" s="12"/>
      <c r="I302" s="6"/>
      <c r="J302" s="6"/>
      <c r="K302" s="2"/>
    </row>
    <row r="303" spans="2:11" ht="15.75" hidden="1" customHeight="1">
      <c r="B303" s="108"/>
      <c r="C303" s="127"/>
      <c r="D303" s="12"/>
      <c r="E303" s="16"/>
      <c r="F303" s="16"/>
      <c r="G303" s="16"/>
      <c r="H303" s="12"/>
      <c r="I303" s="6"/>
      <c r="J303" s="6"/>
      <c r="K303" s="2"/>
    </row>
    <row r="304" spans="2:11" ht="15.75" hidden="1" customHeight="1">
      <c r="B304" s="108"/>
      <c r="C304" s="127"/>
      <c r="D304" s="12"/>
      <c r="E304" s="16"/>
      <c r="F304" s="16"/>
      <c r="G304" s="16"/>
      <c r="H304" s="12"/>
      <c r="I304" s="6"/>
      <c r="J304" s="6"/>
      <c r="K304" s="2"/>
    </row>
    <row r="305" spans="2:11" ht="15.75" hidden="1" customHeight="1">
      <c r="B305" s="108"/>
      <c r="C305" s="127"/>
      <c r="D305" s="12"/>
      <c r="E305" s="16"/>
      <c r="F305" s="16"/>
      <c r="G305" s="16"/>
      <c r="H305" s="12"/>
      <c r="I305" s="6"/>
      <c r="J305" s="6"/>
      <c r="K305" s="2"/>
    </row>
    <row r="306" spans="2:11" ht="18" hidden="1" customHeight="1">
      <c r="B306" s="108"/>
      <c r="C306" s="127"/>
      <c r="D306" s="12"/>
      <c r="E306" s="16"/>
      <c r="F306" s="16"/>
      <c r="G306" s="16"/>
      <c r="H306" s="12"/>
      <c r="I306" s="6"/>
      <c r="J306" s="6"/>
      <c r="K306" s="2"/>
    </row>
    <row r="307" spans="2:11" ht="18" hidden="1" customHeight="1">
      <c r="B307" s="108"/>
      <c r="C307" s="127"/>
      <c r="D307" s="12"/>
      <c r="E307" s="16"/>
      <c r="F307" s="16"/>
      <c r="G307" s="16"/>
      <c r="H307" s="12"/>
      <c r="I307" s="6"/>
      <c r="J307" s="6"/>
      <c r="K307" s="2"/>
    </row>
    <row r="308" spans="2:11" ht="18" hidden="1" customHeight="1">
      <c r="B308" s="108"/>
      <c r="C308" s="127"/>
      <c r="D308" s="12"/>
      <c r="E308" s="16"/>
      <c r="F308" s="16"/>
      <c r="G308" s="16"/>
      <c r="H308" s="12"/>
      <c r="I308" s="6"/>
      <c r="J308" s="6"/>
      <c r="K308" s="2"/>
    </row>
    <row r="309" spans="2:11" ht="15.75" customHeight="1">
      <c r="B309" s="108" t="s">
        <v>72</v>
      </c>
      <c r="C309" s="109"/>
      <c r="D309" s="12" t="s">
        <v>24</v>
      </c>
      <c r="E309" s="42">
        <v>63.743000000000002</v>
      </c>
      <c r="F309" s="16">
        <v>45.55</v>
      </c>
      <c r="G309" s="16">
        <f>E309*F309</f>
        <v>2903.4936499999999</v>
      </c>
      <c r="H309" s="12"/>
      <c r="I309" s="6"/>
      <c r="J309" s="6"/>
      <c r="K309" s="2"/>
    </row>
    <row r="310" spans="2:11" ht="20.25" customHeight="1">
      <c r="B310" s="147" t="s">
        <v>253</v>
      </c>
      <c r="C310" s="148"/>
      <c r="D310" s="70"/>
      <c r="E310" s="71"/>
      <c r="F310" s="72"/>
      <c r="G310" s="28">
        <f>G290+G298+G299+G301</f>
        <v>363488.18633560004</v>
      </c>
      <c r="H310" s="12"/>
      <c r="I310" s="6"/>
      <c r="J310" s="6"/>
      <c r="K310" s="2"/>
    </row>
    <row r="311" spans="2:11" ht="123.75" customHeight="1">
      <c r="B311" s="108" t="s">
        <v>263</v>
      </c>
      <c r="C311" s="109"/>
      <c r="D311" s="12" t="s">
        <v>14</v>
      </c>
      <c r="E311" s="16">
        <v>77.67</v>
      </c>
      <c r="F311" s="17">
        <v>165</v>
      </c>
      <c r="G311" s="16">
        <f>E311*F311</f>
        <v>12815.550000000001</v>
      </c>
      <c r="H311" s="12"/>
      <c r="I311" s="6"/>
      <c r="J311" s="6"/>
      <c r="K311" s="2"/>
    </row>
    <row r="312" spans="2:11" ht="17.25" customHeight="1">
      <c r="B312" s="104" t="s">
        <v>254</v>
      </c>
      <c r="C312" s="105"/>
      <c r="D312" s="16" t="s">
        <v>23</v>
      </c>
      <c r="E312" s="35"/>
      <c r="F312" s="36">
        <v>30.2</v>
      </c>
      <c r="G312" s="22">
        <f>G311*30.2%</f>
        <v>3870.2961</v>
      </c>
      <c r="H312" s="12"/>
      <c r="I312" s="6"/>
      <c r="J312" s="6"/>
      <c r="K312" s="2"/>
    </row>
    <row r="313" spans="2:11" ht="17.25" customHeight="1">
      <c r="B313" s="118" t="s">
        <v>255</v>
      </c>
      <c r="C313" s="119"/>
      <c r="D313" s="169"/>
      <c r="E313" s="66"/>
      <c r="F313" s="25"/>
      <c r="G313" s="14">
        <f>G311+G312</f>
        <v>16685.846100000002</v>
      </c>
      <c r="H313" s="12"/>
      <c r="I313" s="6"/>
      <c r="J313" s="6"/>
      <c r="K313" s="2"/>
    </row>
    <row r="314" spans="2:11" ht="19.5">
      <c r="B314" s="38"/>
      <c r="C314" s="112" t="s">
        <v>149</v>
      </c>
      <c r="D314" s="113"/>
      <c r="E314" s="45"/>
      <c r="F314" s="40"/>
      <c r="G314" s="75">
        <f>G290+G298+G299+G301+G311+G312</f>
        <v>380174.03243560001</v>
      </c>
      <c r="H314" s="12"/>
      <c r="I314" s="6"/>
      <c r="J314" s="6"/>
      <c r="K314" s="2"/>
    </row>
    <row r="315" spans="2:11" ht="14.25" customHeight="1">
      <c r="B315" s="46"/>
      <c r="C315" s="47"/>
      <c r="D315" s="48"/>
      <c r="E315" s="49"/>
      <c r="F315" s="50"/>
      <c r="G315" s="50"/>
      <c r="H315" s="44"/>
      <c r="I315" s="6"/>
      <c r="J315" s="6"/>
      <c r="K315" s="2"/>
    </row>
    <row r="316" spans="2:11" ht="19.5" customHeight="1">
      <c r="B316" s="11" t="s">
        <v>41</v>
      </c>
      <c r="C316" s="144" t="s">
        <v>123</v>
      </c>
      <c r="D316" s="145"/>
      <c r="E316" s="145"/>
      <c r="F316" s="145"/>
      <c r="G316" s="145"/>
      <c r="H316" s="146"/>
      <c r="I316" s="6"/>
      <c r="J316" s="6"/>
      <c r="K316" s="2"/>
    </row>
    <row r="317" spans="2:11" ht="18.75" customHeight="1">
      <c r="B317" s="104" t="s">
        <v>256</v>
      </c>
      <c r="C317" s="105"/>
      <c r="D317" s="16"/>
      <c r="E317" s="33"/>
      <c r="F317" s="34"/>
      <c r="G317" s="61">
        <f>G319+G320+G322+G323+G324</f>
        <v>37580.391199999998</v>
      </c>
      <c r="H317" s="12"/>
      <c r="I317" s="6"/>
      <c r="J317" s="6"/>
      <c r="K317" s="2"/>
    </row>
    <row r="318" spans="2:11" ht="3" hidden="1" customHeight="1">
      <c r="B318" s="106" t="s">
        <v>62</v>
      </c>
      <c r="C318" s="123"/>
      <c r="D318" s="16" t="s">
        <v>14</v>
      </c>
      <c r="E318" s="41"/>
      <c r="F318" s="16">
        <v>482.4</v>
      </c>
      <c r="G318" s="16">
        <f>E318*F318</f>
        <v>0</v>
      </c>
      <c r="H318" s="12"/>
      <c r="I318" s="6"/>
      <c r="J318" s="6"/>
      <c r="K318" s="2"/>
    </row>
    <row r="319" spans="2:11">
      <c r="B319" s="124"/>
      <c r="C319" s="125"/>
      <c r="D319" s="16" t="s">
        <v>14</v>
      </c>
      <c r="E319" s="17">
        <v>53.51</v>
      </c>
      <c r="F319" s="17">
        <v>148</v>
      </c>
      <c r="G319" s="16">
        <f>E319*F319</f>
        <v>7919.48</v>
      </c>
      <c r="H319" s="12"/>
      <c r="I319" s="6"/>
      <c r="J319" s="6"/>
      <c r="K319" s="2"/>
    </row>
    <row r="320" spans="2:11" ht="13.5" customHeight="1">
      <c r="B320" s="110" t="s">
        <v>151</v>
      </c>
      <c r="C320" s="111"/>
      <c r="D320" s="16" t="s">
        <v>14</v>
      </c>
      <c r="E320" s="17">
        <v>213.48</v>
      </c>
      <c r="F320" s="17">
        <v>138.94</v>
      </c>
      <c r="G320" s="12">
        <f>E320*F320</f>
        <v>29660.911199999999</v>
      </c>
      <c r="H320" s="12"/>
      <c r="I320" s="6"/>
      <c r="J320" s="6"/>
      <c r="K320" s="2"/>
    </row>
    <row r="321" spans="2:11" ht="30" hidden="1" customHeight="1">
      <c r="B321" s="110"/>
      <c r="C321" s="114"/>
      <c r="D321" s="16"/>
      <c r="E321" s="17"/>
      <c r="F321" s="17">
        <v>128</v>
      </c>
      <c r="G321" s="16"/>
      <c r="H321" s="12"/>
      <c r="I321" s="6"/>
      <c r="J321" s="6"/>
      <c r="K321" s="2"/>
    </row>
    <row r="322" spans="2:11" ht="16.5" hidden="1" customHeight="1">
      <c r="B322" s="110"/>
      <c r="C322" s="114"/>
      <c r="D322" s="16"/>
      <c r="E322" s="17"/>
      <c r="F322" s="17"/>
      <c r="G322" s="16"/>
      <c r="H322" s="12"/>
      <c r="I322" s="6"/>
      <c r="J322" s="6"/>
      <c r="K322" s="2"/>
    </row>
    <row r="323" spans="2:11" ht="35.25" hidden="1" customHeight="1">
      <c r="B323" s="110"/>
      <c r="C323" s="114"/>
      <c r="D323" s="12"/>
      <c r="E323" s="15"/>
      <c r="F323" s="17"/>
      <c r="G323" s="12"/>
      <c r="H323" s="12"/>
      <c r="I323" s="6"/>
      <c r="J323" s="6"/>
      <c r="K323" s="2"/>
    </row>
    <row r="324" spans="2:11" ht="18.75" hidden="1" customHeight="1">
      <c r="B324" s="110"/>
      <c r="C324" s="114"/>
      <c r="D324" s="16"/>
      <c r="E324" s="17"/>
      <c r="F324" s="17"/>
      <c r="G324" s="16"/>
      <c r="H324" s="12"/>
      <c r="I324" s="6"/>
      <c r="J324" s="6"/>
      <c r="K324" s="2"/>
    </row>
    <row r="325" spans="2:11" ht="15.75">
      <c r="B325" s="104" t="s">
        <v>257</v>
      </c>
      <c r="C325" s="105"/>
      <c r="D325" s="16" t="s">
        <v>23</v>
      </c>
      <c r="E325" s="35"/>
      <c r="F325" s="36">
        <v>30.2</v>
      </c>
      <c r="G325" s="61">
        <f>G317*0.302</f>
        <v>11349.278142399999</v>
      </c>
      <c r="H325" s="12"/>
      <c r="I325" s="6"/>
      <c r="J325" s="6"/>
      <c r="K325" s="2"/>
    </row>
    <row r="326" spans="2:11" ht="15.75">
      <c r="B326" s="104" t="s">
        <v>258</v>
      </c>
      <c r="C326" s="105"/>
      <c r="D326" s="16"/>
      <c r="E326" s="34"/>
      <c r="F326" s="34"/>
      <c r="G326" s="61">
        <f>G327</f>
        <v>26750</v>
      </c>
      <c r="H326" s="12"/>
      <c r="I326" s="6"/>
      <c r="J326" s="6"/>
      <c r="K326" s="2"/>
    </row>
    <row r="327" spans="2:11" ht="32.25" customHeight="1">
      <c r="B327" s="108" t="s">
        <v>18</v>
      </c>
      <c r="C327" s="109"/>
      <c r="D327" s="16" t="s">
        <v>33</v>
      </c>
      <c r="E327" s="16">
        <v>53.5</v>
      </c>
      <c r="F327" s="16">
        <v>500</v>
      </c>
      <c r="G327" s="16">
        <f>E327*F327</f>
        <v>26750</v>
      </c>
      <c r="H327" s="12"/>
      <c r="I327" s="6"/>
      <c r="J327" s="6"/>
      <c r="K327" s="2"/>
    </row>
    <row r="328" spans="2:11" ht="15.75">
      <c r="B328" s="104" t="s">
        <v>262</v>
      </c>
      <c r="C328" s="105"/>
      <c r="D328" s="16"/>
      <c r="E328" s="34"/>
      <c r="F328" s="34"/>
      <c r="G328" s="61">
        <f>G329+G330+G331+G332+G333+G334+G341+G336+G337+G338+G339+G335+G340</f>
        <v>22660.999349999998</v>
      </c>
      <c r="H328" s="12"/>
      <c r="I328" s="6"/>
      <c r="J328" s="6"/>
      <c r="K328" s="2"/>
    </row>
    <row r="329" spans="2:11" ht="78.75" customHeight="1">
      <c r="B329" s="137" t="s">
        <v>161</v>
      </c>
      <c r="C329" s="127"/>
      <c r="D329" s="12"/>
      <c r="E329" s="16"/>
      <c r="F329" s="16"/>
      <c r="G329" s="16">
        <v>19950</v>
      </c>
      <c r="H329" s="12"/>
      <c r="I329" s="6"/>
      <c r="J329" s="6"/>
      <c r="K329" s="2"/>
    </row>
    <row r="330" spans="2:11" ht="15.75" hidden="1">
      <c r="B330" s="137"/>
      <c r="C330" s="127"/>
      <c r="D330" s="16"/>
      <c r="E330" s="16"/>
      <c r="F330" s="16"/>
      <c r="G330" s="16"/>
      <c r="H330" s="12"/>
      <c r="I330" s="6"/>
      <c r="J330" s="6"/>
      <c r="K330" s="2"/>
    </row>
    <row r="331" spans="2:11" ht="15.75" hidden="1">
      <c r="B331" s="108"/>
      <c r="C331" s="127"/>
      <c r="D331" s="12"/>
      <c r="E331" s="16"/>
      <c r="F331" s="16"/>
      <c r="G331" s="16"/>
      <c r="H331" s="12"/>
      <c r="I331" s="6"/>
      <c r="J331" s="6"/>
      <c r="K331" s="2"/>
    </row>
    <row r="332" spans="2:11" ht="15.75" hidden="1">
      <c r="B332" s="108"/>
      <c r="C332" s="127"/>
      <c r="D332" s="12"/>
      <c r="E332" s="16"/>
      <c r="F332" s="16"/>
      <c r="G332" s="16"/>
      <c r="H332" s="12"/>
      <c r="I332" s="6"/>
      <c r="J332" s="6"/>
      <c r="K332" s="2"/>
    </row>
    <row r="333" spans="2:11" ht="15.75" hidden="1">
      <c r="B333" s="108"/>
      <c r="C333" s="127"/>
      <c r="D333" s="12"/>
      <c r="E333" s="16"/>
      <c r="F333" s="16"/>
      <c r="G333" s="16"/>
      <c r="H333" s="12"/>
      <c r="I333" s="6"/>
      <c r="J333" s="6"/>
      <c r="K333" s="2"/>
    </row>
    <row r="334" spans="2:11" ht="15.75" hidden="1" customHeight="1">
      <c r="B334" s="108"/>
      <c r="C334" s="127"/>
      <c r="D334" s="12"/>
      <c r="E334" s="16"/>
      <c r="F334" s="16"/>
      <c r="G334" s="16"/>
      <c r="H334" s="12"/>
      <c r="I334" s="6"/>
      <c r="J334" s="6"/>
      <c r="K334" s="2"/>
    </row>
    <row r="335" spans="2:11" ht="15.75" hidden="1" customHeight="1">
      <c r="B335" s="108"/>
      <c r="C335" s="127"/>
      <c r="D335" s="12"/>
      <c r="E335" s="16"/>
      <c r="F335" s="16"/>
      <c r="G335" s="16"/>
      <c r="H335" s="12"/>
      <c r="I335" s="6"/>
      <c r="J335" s="6"/>
      <c r="K335" s="2"/>
    </row>
    <row r="336" spans="2:11" ht="15.75" hidden="1">
      <c r="B336" s="108"/>
      <c r="C336" s="141"/>
      <c r="D336" s="12"/>
      <c r="E336" s="16"/>
      <c r="F336" s="16"/>
      <c r="G336" s="16"/>
      <c r="H336" s="12"/>
      <c r="I336" s="6"/>
      <c r="J336" s="6"/>
      <c r="K336" s="2"/>
    </row>
    <row r="337" spans="2:11" ht="15" hidden="1" customHeight="1">
      <c r="B337" s="108"/>
      <c r="C337" s="141"/>
      <c r="D337" s="12"/>
      <c r="E337" s="16"/>
      <c r="F337" s="16"/>
      <c r="G337" s="16"/>
      <c r="H337" s="12"/>
      <c r="I337" s="6"/>
      <c r="J337" s="6"/>
      <c r="K337" s="2"/>
    </row>
    <row r="338" spans="2:11" ht="15" hidden="1" customHeight="1">
      <c r="B338" s="108"/>
      <c r="C338" s="127"/>
      <c r="D338" s="12"/>
      <c r="E338" s="16"/>
      <c r="F338" s="16"/>
      <c r="G338" s="16"/>
      <c r="H338" s="12"/>
      <c r="I338" s="6"/>
      <c r="J338" s="6"/>
      <c r="K338" s="2"/>
    </row>
    <row r="339" spans="2:11" ht="15" hidden="1" customHeight="1">
      <c r="B339" s="108"/>
      <c r="C339" s="127"/>
      <c r="D339" s="12"/>
      <c r="E339" s="16"/>
      <c r="F339" s="16"/>
      <c r="G339" s="16"/>
      <c r="H339" s="12"/>
      <c r="I339" s="6"/>
      <c r="J339" s="6"/>
      <c r="K339" s="2"/>
    </row>
    <row r="340" spans="2:11" ht="15" hidden="1" customHeight="1">
      <c r="B340" s="108"/>
      <c r="C340" s="127"/>
      <c r="D340" s="12"/>
      <c r="E340" s="16"/>
      <c r="F340" s="16"/>
      <c r="G340" s="16"/>
      <c r="H340" s="12"/>
      <c r="I340" s="6"/>
      <c r="J340" s="6"/>
      <c r="K340" s="2"/>
    </row>
    <row r="341" spans="2:11" ht="15.75" customHeight="1">
      <c r="B341" s="108" t="s">
        <v>72</v>
      </c>
      <c r="C341" s="109"/>
      <c r="D341" s="12" t="s">
        <v>24</v>
      </c>
      <c r="E341" s="21">
        <v>59.517000000000003</v>
      </c>
      <c r="F341" s="12">
        <v>45.55</v>
      </c>
      <c r="G341" s="12">
        <f>E341*F341</f>
        <v>2710.99935</v>
      </c>
      <c r="H341" s="12"/>
      <c r="I341" s="6"/>
      <c r="J341" s="6"/>
      <c r="K341" s="2"/>
    </row>
    <row r="342" spans="2:11" ht="18" customHeight="1">
      <c r="B342" s="118" t="s">
        <v>259</v>
      </c>
      <c r="C342" s="126"/>
      <c r="D342" s="67"/>
      <c r="E342" s="68"/>
      <c r="F342" s="69"/>
      <c r="G342" s="28">
        <f>G317+G325+G326+G328</f>
        <v>98340.668692399995</v>
      </c>
      <c r="H342" s="12"/>
      <c r="I342" s="6"/>
      <c r="J342" s="6"/>
      <c r="K342" s="2"/>
    </row>
    <row r="343" spans="2:11" ht="138.75" customHeight="1">
      <c r="B343" s="108" t="s">
        <v>76</v>
      </c>
      <c r="C343" s="109"/>
      <c r="D343" s="12" t="s">
        <v>14</v>
      </c>
      <c r="E343" s="16">
        <v>59.17</v>
      </c>
      <c r="F343" s="17">
        <v>165</v>
      </c>
      <c r="G343" s="16">
        <f>E343*F343</f>
        <v>9763.0500000000011</v>
      </c>
      <c r="H343" s="12"/>
      <c r="I343" s="6"/>
      <c r="J343" s="6"/>
      <c r="K343" s="2"/>
    </row>
    <row r="344" spans="2:11" ht="15.75" customHeight="1">
      <c r="B344" s="104" t="s">
        <v>261</v>
      </c>
      <c r="C344" s="105"/>
      <c r="D344" s="16" t="s">
        <v>23</v>
      </c>
      <c r="E344" s="35"/>
      <c r="F344" s="36">
        <v>30.2</v>
      </c>
      <c r="G344" s="22">
        <f>G343*30.2%</f>
        <v>2948.4411000000005</v>
      </c>
      <c r="H344" s="12"/>
      <c r="I344" s="6"/>
      <c r="J344" s="6"/>
      <c r="K344" s="2"/>
    </row>
    <row r="345" spans="2:11" ht="15.75" customHeight="1">
      <c r="B345" s="118" t="s">
        <v>260</v>
      </c>
      <c r="C345" s="119"/>
      <c r="D345" s="65"/>
      <c r="E345" s="66"/>
      <c r="F345" s="25"/>
      <c r="G345" s="14">
        <f>G343+G344</f>
        <v>12711.491100000001</v>
      </c>
      <c r="H345" s="12"/>
      <c r="I345" s="6"/>
      <c r="J345" s="6"/>
      <c r="K345" s="2"/>
    </row>
    <row r="346" spans="2:11" ht="19.5">
      <c r="B346" s="38"/>
      <c r="C346" s="112" t="s">
        <v>149</v>
      </c>
      <c r="D346" s="113"/>
      <c r="E346" s="10"/>
      <c r="F346" s="40"/>
      <c r="G346" s="40">
        <f>G342+G343+G344</f>
        <v>111052.15979239999</v>
      </c>
      <c r="H346" s="12"/>
      <c r="I346" s="6"/>
      <c r="J346" s="6"/>
      <c r="K346" s="2"/>
    </row>
    <row r="347" spans="2:11">
      <c r="B347" s="46"/>
      <c r="C347" s="47"/>
      <c r="D347" s="48"/>
      <c r="E347" s="49"/>
      <c r="F347" s="50"/>
      <c r="G347" s="50"/>
      <c r="H347" s="44"/>
      <c r="I347" s="6"/>
      <c r="J347" s="6"/>
      <c r="K347" s="2"/>
    </row>
    <row r="348" spans="2:11" ht="19.5">
      <c r="B348" s="11" t="s">
        <v>43</v>
      </c>
      <c r="C348" s="120" t="s">
        <v>122</v>
      </c>
      <c r="D348" s="121"/>
      <c r="E348" s="121"/>
      <c r="F348" s="121"/>
      <c r="G348" s="121"/>
      <c r="H348" s="122"/>
      <c r="I348" s="6"/>
      <c r="J348" s="6"/>
      <c r="K348" s="2"/>
    </row>
    <row r="349" spans="2:11" ht="15.75">
      <c r="B349" s="104" t="s">
        <v>264</v>
      </c>
      <c r="C349" s="105"/>
      <c r="D349" s="16"/>
      <c r="E349" s="33"/>
      <c r="F349" s="34"/>
      <c r="G349" s="61">
        <f>G351+G352+G353+G354+G355</f>
        <v>36991.4542</v>
      </c>
      <c r="H349" s="12"/>
      <c r="I349" s="6"/>
      <c r="J349" s="6"/>
      <c r="K349" s="2"/>
    </row>
    <row r="350" spans="2:11" hidden="1">
      <c r="B350" s="106" t="s">
        <v>62</v>
      </c>
      <c r="C350" s="123"/>
      <c r="D350" s="16" t="s">
        <v>14</v>
      </c>
      <c r="E350" s="41"/>
      <c r="F350" s="16">
        <v>482.4</v>
      </c>
      <c r="G350" s="16">
        <f>E350*F350</f>
        <v>0</v>
      </c>
      <c r="H350" s="12"/>
      <c r="I350" s="6"/>
      <c r="J350" s="6"/>
      <c r="K350" s="2"/>
    </row>
    <row r="351" spans="2:11">
      <c r="B351" s="124"/>
      <c r="C351" s="125"/>
      <c r="D351" s="16" t="s">
        <v>14</v>
      </c>
      <c r="E351" s="17">
        <v>63.19</v>
      </c>
      <c r="F351" s="17">
        <v>148</v>
      </c>
      <c r="G351" s="16">
        <f>E351*F351</f>
        <v>9352.119999999999</v>
      </c>
      <c r="H351" s="12"/>
      <c r="I351" s="6"/>
      <c r="J351" s="6"/>
      <c r="K351" s="2"/>
    </row>
    <row r="352" spans="2:11" ht="15" customHeight="1">
      <c r="B352" s="110" t="s">
        <v>151</v>
      </c>
      <c r="C352" s="111"/>
      <c r="D352" s="16" t="s">
        <v>14</v>
      </c>
      <c r="E352" s="17">
        <v>198.93</v>
      </c>
      <c r="F352" s="17">
        <v>138.94</v>
      </c>
      <c r="G352" s="12">
        <f>E352*F352</f>
        <v>27639.334200000001</v>
      </c>
      <c r="H352" s="12"/>
      <c r="I352" s="6"/>
      <c r="J352" s="6"/>
      <c r="K352" s="2"/>
    </row>
    <row r="353" spans="2:11" ht="16.5" hidden="1" customHeight="1">
      <c r="B353" s="110"/>
      <c r="C353" s="114"/>
      <c r="D353" s="16"/>
      <c r="E353" s="17"/>
      <c r="F353" s="17"/>
      <c r="G353" s="16"/>
      <c r="H353" s="12"/>
      <c r="I353" s="6"/>
      <c r="J353" s="6"/>
      <c r="K353" s="2"/>
    </row>
    <row r="354" spans="2:11" ht="31.5" hidden="1" customHeight="1">
      <c r="B354" s="110"/>
      <c r="C354" s="114"/>
      <c r="D354" s="12"/>
      <c r="E354" s="15"/>
      <c r="F354" s="17"/>
      <c r="G354" s="12"/>
      <c r="H354" s="12"/>
      <c r="I354" s="6"/>
      <c r="J354" s="6"/>
      <c r="K354" s="2"/>
    </row>
    <row r="355" spans="2:11" ht="18" hidden="1" customHeight="1">
      <c r="B355" s="110"/>
      <c r="C355" s="114"/>
      <c r="D355" s="16"/>
      <c r="E355" s="17"/>
      <c r="F355" s="17"/>
      <c r="G355" s="16"/>
      <c r="H355" s="12"/>
      <c r="I355" s="6"/>
      <c r="J355" s="6"/>
      <c r="K355" s="2"/>
    </row>
    <row r="356" spans="2:11" ht="15.75">
      <c r="B356" s="104" t="s">
        <v>265</v>
      </c>
      <c r="C356" s="105"/>
      <c r="D356" s="16" t="s">
        <v>23</v>
      </c>
      <c r="E356" s="35"/>
      <c r="F356" s="36">
        <v>30.2</v>
      </c>
      <c r="G356" s="61">
        <f>G349*0.302</f>
        <v>11171.4191684</v>
      </c>
      <c r="H356" s="12"/>
      <c r="I356" s="6"/>
      <c r="J356" s="6"/>
      <c r="K356" s="2"/>
    </row>
    <row r="357" spans="2:11" ht="15.75">
      <c r="B357" s="104" t="s">
        <v>266</v>
      </c>
      <c r="C357" s="105"/>
      <c r="D357" s="16"/>
      <c r="E357" s="34"/>
      <c r="F357" s="34"/>
      <c r="G357" s="61">
        <f>G358</f>
        <v>31560</v>
      </c>
      <c r="H357" s="12"/>
      <c r="I357" s="6"/>
      <c r="J357" s="6"/>
      <c r="K357" s="2"/>
    </row>
    <row r="358" spans="2:11" ht="31.5" customHeight="1">
      <c r="B358" s="108" t="s">
        <v>18</v>
      </c>
      <c r="C358" s="109"/>
      <c r="D358" s="16" t="s">
        <v>33</v>
      </c>
      <c r="E358" s="16">
        <v>63.12</v>
      </c>
      <c r="F358" s="16">
        <v>500</v>
      </c>
      <c r="G358" s="16">
        <f>E358*F358</f>
        <v>31560</v>
      </c>
      <c r="H358" s="12"/>
      <c r="I358" s="6"/>
      <c r="J358" s="6"/>
      <c r="K358" s="2"/>
    </row>
    <row r="359" spans="2:11" ht="15.75">
      <c r="B359" s="104" t="s">
        <v>267</v>
      </c>
      <c r="C359" s="105"/>
      <c r="D359" s="16"/>
      <c r="E359" s="34"/>
      <c r="F359" s="34"/>
      <c r="G359" s="61">
        <f>G361+G362+G363+G364+G365+G366+G367+G368+G369+G372+G373+G374+G375+G378+G370+G371+G376+G377</f>
        <v>290085.34714999999</v>
      </c>
      <c r="H359" s="12"/>
      <c r="I359" s="6"/>
      <c r="J359" s="6"/>
      <c r="K359" s="2"/>
    </row>
    <row r="360" spans="2:11" ht="15.75" hidden="1">
      <c r="B360" s="137"/>
      <c r="C360" s="127"/>
      <c r="D360" s="16"/>
      <c r="E360" s="16"/>
      <c r="F360" s="16"/>
      <c r="G360" s="16"/>
      <c r="H360" s="12"/>
      <c r="I360" s="6"/>
      <c r="J360" s="6"/>
      <c r="K360" s="2"/>
    </row>
    <row r="361" spans="2:11" ht="15.75">
      <c r="B361" s="137" t="s">
        <v>29</v>
      </c>
      <c r="C361" s="127"/>
      <c r="D361" s="12" t="s">
        <v>24</v>
      </c>
      <c r="E361" s="16">
        <v>5</v>
      </c>
      <c r="F361" s="16">
        <v>80</v>
      </c>
      <c r="G361" s="16">
        <f>E361*F361</f>
        <v>400</v>
      </c>
      <c r="H361" s="12"/>
      <c r="I361" s="6"/>
      <c r="J361" s="6"/>
      <c r="K361" s="2"/>
    </row>
    <row r="362" spans="2:11" ht="15.75" customHeight="1">
      <c r="B362" s="108" t="s">
        <v>85</v>
      </c>
      <c r="C362" s="127"/>
      <c r="D362" s="12" t="s">
        <v>83</v>
      </c>
      <c r="E362" s="16">
        <v>50</v>
      </c>
      <c r="F362" s="16">
        <v>6</v>
      </c>
      <c r="G362" s="16">
        <f>E362*F362</f>
        <v>300</v>
      </c>
      <c r="H362" s="12"/>
      <c r="I362" s="6"/>
      <c r="J362" s="6"/>
      <c r="K362" s="2"/>
    </row>
    <row r="363" spans="2:11" ht="15.75" customHeight="1">
      <c r="B363" s="108" t="s">
        <v>66</v>
      </c>
      <c r="C363" s="141"/>
      <c r="D363" s="12" t="s">
        <v>10</v>
      </c>
      <c r="E363" s="16">
        <v>80</v>
      </c>
      <c r="F363" s="16">
        <v>20</v>
      </c>
      <c r="G363" s="16">
        <f>E363*F363</f>
        <v>1600</v>
      </c>
      <c r="H363" s="12"/>
      <c r="I363" s="6"/>
      <c r="J363" s="6"/>
      <c r="K363" s="2"/>
    </row>
    <row r="364" spans="2:11" ht="15.75" customHeight="1">
      <c r="B364" s="108" t="s">
        <v>82</v>
      </c>
      <c r="C364" s="127"/>
      <c r="D364" s="12" t="s">
        <v>10</v>
      </c>
      <c r="E364" s="16">
        <v>20</v>
      </c>
      <c r="F364" s="16">
        <v>20</v>
      </c>
      <c r="G364" s="16">
        <f>E364*F364</f>
        <v>400</v>
      </c>
      <c r="H364" s="12"/>
      <c r="I364" s="6"/>
      <c r="J364" s="6"/>
      <c r="K364" s="2"/>
    </row>
    <row r="365" spans="2:11" ht="15.75">
      <c r="B365" s="108" t="s">
        <v>40</v>
      </c>
      <c r="C365" s="127"/>
      <c r="D365" s="12" t="s">
        <v>10</v>
      </c>
      <c r="E365" s="16">
        <v>150</v>
      </c>
      <c r="F365" s="16">
        <v>92</v>
      </c>
      <c r="G365" s="16">
        <f>E365*F365</f>
        <v>13800</v>
      </c>
      <c r="H365" s="12"/>
      <c r="I365" s="6"/>
      <c r="J365" s="6"/>
      <c r="K365" s="2"/>
    </row>
    <row r="366" spans="2:11" ht="15.75">
      <c r="B366" s="108" t="s">
        <v>50</v>
      </c>
      <c r="C366" s="127"/>
      <c r="D366" s="12" t="s">
        <v>53</v>
      </c>
      <c r="E366" s="16">
        <v>150</v>
      </c>
      <c r="F366" s="16">
        <v>430</v>
      </c>
      <c r="G366" s="16">
        <f t="shared" ref="G366:G376" si="0">E366*F366</f>
        <v>64500</v>
      </c>
      <c r="H366" s="12"/>
      <c r="I366" s="6"/>
      <c r="J366" s="6"/>
      <c r="K366" s="2"/>
    </row>
    <row r="367" spans="2:11" ht="15.75" customHeight="1">
      <c r="B367" s="108" t="s">
        <v>86</v>
      </c>
      <c r="C367" s="109"/>
      <c r="D367" s="12" t="s">
        <v>10</v>
      </c>
      <c r="E367" s="16">
        <v>100</v>
      </c>
      <c r="F367" s="16">
        <v>20</v>
      </c>
      <c r="G367" s="16">
        <f>E367*F367</f>
        <v>2000</v>
      </c>
      <c r="H367" s="12"/>
      <c r="I367" s="6"/>
      <c r="J367" s="6"/>
      <c r="K367" s="2"/>
    </row>
    <row r="368" spans="2:11" ht="15.75" customHeight="1">
      <c r="B368" s="108" t="s">
        <v>88</v>
      </c>
      <c r="C368" s="109"/>
      <c r="D368" s="12" t="s">
        <v>53</v>
      </c>
      <c r="E368" s="16">
        <v>150</v>
      </c>
      <c r="F368" s="16">
        <v>650</v>
      </c>
      <c r="G368" s="16">
        <f>E368*F368</f>
        <v>97500</v>
      </c>
      <c r="H368" s="12"/>
      <c r="I368" s="6"/>
      <c r="J368" s="6"/>
      <c r="K368" s="2"/>
    </row>
    <row r="369" spans="2:11" ht="15.75" customHeight="1">
      <c r="B369" s="108" t="s">
        <v>47</v>
      </c>
      <c r="C369" s="109"/>
      <c r="D369" s="12" t="s">
        <v>12</v>
      </c>
      <c r="E369" s="16">
        <v>75</v>
      </c>
      <c r="F369" s="16">
        <v>460</v>
      </c>
      <c r="G369" s="16">
        <f>E369*F369</f>
        <v>34500</v>
      </c>
      <c r="H369" s="12"/>
      <c r="I369" s="6"/>
      <c r="J369" s="6"/>
      <c r="K369" s="2"/>
    </row>
    <row r="370" spans="2:11" ht="15.75" customHeight="1">
      <c r="B370" s="108" t="s">
        <v>42</v>
      </c>
      <c r="C370" s="109"/>
      <c r="D370" s="12" t="s">
        <v>83</v>
      </c>
      <c r="E370" s="16">
        <v>3</v>
      </c>
      <c r="F370" s="16">
        <v>1341</v>
      </c>
      <c r="G370" s="16">
        <f>E370*F370</f>
        <v>4023</v>
      </c>
      <c r="H370" s="12"/>
      <c r="I370" s="6"/>
      <c r="J370" s="6"/>
      <c r="K370" s="2"/>
    </row>
    <row r="371" spans="2:11" ht="15.75" customHeight="1">
      <c r="B371" s="151" t="s">
        <v>87</v>
      </c>
      <c r="C371" s="152"/>
      <c r="D371" s="59" t="s">
        <v>10</v>
      </c>
      <c r="E371" s="59">
        <v>200</v>
      </c>
      <c r="F371" s="59">
        <v>60</v>
      </c>
      <c r="G371" s="59">
        <f>E371*F371</f>
        <v>12000</v>
      </c>
      <c r="H371" s="12"/>
      <c r="I371" s="6"/>
      <c r="J371" s="6"/>
      <c r="K371" s="2"/>
    </row>
    <row r="372" spans="2:11" ht="15.75">
      <c r="B372" s="108" t="s">
        <v>68</v>
      </c>
      <c r="C372" s="127"/>
      <c r="D372" s="12" t="s">
        <v>10</v>
      </c>
      <c r="E372" s="16">
        <v>60</v>
      </c>
      <c r="F372" s="16">
        <v>44.64</v>
      </c>
      <c r="G372" s="16">
        <f t="shared" si="0"/>
        <v>2678.4</v>
      </c>
      <c r="H372" s="12"/>
      <c r="I372" s="6"/>
      <c r="J372" s="6"/>
      <c r="K372" s="2"/>
    </row>
    <row r="373" spans="2:11" ht="15.75" customHeight="1">
      <c r="B373" s="108" t="s">
        <v>69</v>
      </c>
      <c r="C373" s="127"/>
      <c r="D373" s="12" t="s">
        <v>10</v>
      </c>
      <c r="E373" s="16">
        <v>60</v>
      </c>
      <c r="F373" s="16">
        <v>52.2</v>
      </c>
      <c r="G373" s="16">
        <f t="shared" si="0"/>
        <v>3132</v>
      </c>
      <c r="H373" s="12"/>
      <c r="I373" s="6"/>
      <c r="J373" s="6"/>
      <c r="K373" s="2"/>
    </row>
    <row r="374" spans="2:11" ht="15.75" customHeight="1">
      <c r="B374" s="108" t="s">
        <v>58</v>
      </c>
      <c r="C374" s="127"/>
      <c r="D374" s="12" t="s">
        <v>12</v>
      </c>
      <c r="E374" s="16">
        <v>30</v>
      </c>
      <c r="F374" s="16">
        <v>74</v>
      </c>
      <c r="G374" s="16">
        <f t="shared" si="0"/>
        <v>2220</v>
      </c>
      <c r="H374" s="12"/>
      <c r="I374" s="6"/>
      <c r="J374" s="6"/>
      <c r="K374" s="2"/>
    </row>
    <row r="375" spans="2:11" ht="15.75" customHeight="1">
      <c r="B375" s="108" t="s">
        <v>70</v>
      </c>
      <c r="C375" s="127"/>
      <c r="D375" s="12" t="s">
        <v>10</v>
      </c>
      <c r="E375" s="16">
        <v>60</v>
      </c>
      <c r="F375" s="16">
        <v>650</v>
      </c>
      <c r="G375" s="16">
        <f t="shared" si="0"/>
        <v>39000</v>
      </c>
      <c r="H375" s="12"/>
      <c r="I375" s="6"/>
      <c r="J375" s="6"/>
      <c r="K375" s="2"/>
    </row>
    <row r="376" spans="2:11" ht="15.75" customHeight="1">
      <c r="B376" s="108" t="s">
        <v>42</v>
      </c>
      <c r="C376" s="127"/>
      <c r="D376" s="12" t="s">
        <v>12</v>
      </c>
      <c r="E376" s="16">
        <v>20</v>
      </c>
      <c r="F376" s="16">
        <v>188</v>
      </c>
      <c r="G376" s="16">
        <f t="shared" si="0"/>
        <v>3760</v>
      </c>
      <c r="H376" s="12"/>
      <c r="I376" s="6"/>
      <c r="J376" s="6"/>
      <c r="K376" s="2"/>
    </row>
    <row r="377" spans="2:11" ht="15.75" customHeight="1">
      <c r="B377" s="108" t="s">
        <v>84</v>
      </c>
      <c r="C377" s="127"/>
      <c r="D377" s="12" t="s">
        <v>53</v>
      </c>
      <c r="E377" s="16">
        <v>50.1</v>
      </c>
      <c r="F377" s="16">
        <v>105</v>
      </c>
      <c r="G377" s="16">
        <f>E377*F377</f>
        <v>5260.5</v>
      </c>
      <c r="H377" s="12"/>
      <c r="I377" s="6"/>
      <c r="J377" s="6"/>
      <c r="K377" s="2"/>
    </row>
    <row r="378" spans="2:11" ht="15.75" customHeight="1">
      <c r="B378" s="108" t="s">
        <v>72</v>
      </c>
      <c r="C378" s="109"/>
      <c r="D378" s="12" t="s">
        <v>24</v>
      </c>
      <c r="E378" s="21">
        <v>66.113</v>
      </c>
      <c r="F378" s="12">
        <v>45.55</v>
      </c>
      <c r="G378" s="12">
        <f>E378*F378</f>
        <v>3011.44715</v>
      </c>
      <c r="H378" s="12"/>
      <c r="I378" s="6"/>
      <c r="J378" s="6"/>
      <c r="K378" s="2"/>
    </row>
    <row r="379" spans="2:11" ht="46.5" hidden="1" customHeight="1">
      <c r="B379" s="149" t="s">
        <v>26</v>
      </c>
      <c r="C379" s="150"/>
      <c r="D379" s="16" t="s">
        <v>13</v>
      </c>
      <c r="E379" s="34"/>
      <c r="F379" s="34"/>
      <c r="G379" s="34"/>
      <c r="H379" s="12"/>
      <c r="I379" s="6"/>
      <c r="J379" s="6"/>
      <c r="K379" s="2"/>
    </row>
    <row r="380" spans="2:11" ht="21" customHeight="1">
      <c r="B380" s="118" t="s">
        <v>268</v>
      </c>
      <c r="C380" s="126"/>
      <c r="D380" s="67"/>
      <c r="E380" s="68"/>
      <c r="F380" s="69"/>
      <c r="G380" s="28">
        <f>G349+G356+G357+G359</f>
        <v>369808.22051839996</v>
      </c>
      <c r="H380" s="12"/>
      <c r="I380" s="6"/>
      <c r="J380" s="6"/>
      <c r="K380" s="2"/>
    </row>
    <row r="381" spans="2:11" ht="138" customHeight="1">
      <c r="B381" s="108" t="s">
        <v>75</v>
      </c>
      <c r="C381" s="109"/>
      <c r="D381" s="12" t="s">
        <v>14</v>
      </c>
      <c r="E381" s="16">
        <v>53.73</v>
      </c>
      <c r="F381" s="17">
        <v>165</v>
      </c>
      <c r="G381" s="16">
        <f>E381*F381</f>
        <v>8865.4499999999989</v>
      </c>
      <c r="H381" s="12"/>
      <c r="I381" s="6"/>
      <c r="J381" s="6"/>
      <c r="K381" s="2"/>
    </row>
    <row r="382" spans="2:11" ht="24" customHeight="1">
      <c r="B382" s="104" t="s">
        <v>269</v>
      </c>
      <c r="C382" s="105"/>
      <c r="D382" s="16" t="s">
        <v>23</v>
      </c>
      <c r="E382" s="35"/>
      <c r="F382" s="36">
        <v>30.2</v>
      </c>
      <c r="G382" s="22">
        <f>G381*30.2%</f>
        <v>2677.3658999999998</v>
      </c>
      <c r="H382" s="12"/>
      <c r="I382" s="6"/>
      <c r="J382" s="6"/>
      <c r="K382" s="2"/>
    </row>
    <row r="383" spans="2:11" ht="24" customHeight="1">
      <c r="B383" s="118" t="s">
        <v>270</v>
      </c>
      <c r="C383" s="119"/>
      <c r="D383" s="169"/>
      <c r="E383" s="66"/>
      <c r="F383" s="25"/>
      <c r="G383" s="14">
        <f>G381+G382</f>
        <v>11542.815899999998</v>
      </c>
      <c r="H383" s="12"/>
      <c r="I383" s="6"/>
      <c r="J383" s="6"/>
      <c r="K383" s="2"/>
    </row>
    <row r="384" spans="2:11" ht="19.5">
      <c r="B384" s="38"/>
      <c r="C384" s="112" t="s">
        <v>149</v>
      </c>
      <c r="D384" s="113"/>
      <c r="E384" s="45"/>
      <c r="F384" s="40"/>
      <c r="G384" s="40">
        <f>G349+G356+G357+G359+G381+G382</f>
        <v>381351.03641839995</v>
      </c>
      <c r="H384" s="12"/>
      <c r="I384" s="6"/>
      <c r="J384" s="6"/>
      <c r="K384" s="2"/>
    </row>
    <row r="385" spans="2:11">
      <c r="B385" s="46"/>
      <c r="C385" s="47"/>
      <c r="D385" s="48"/>
      <c r="E385" s="49"/>
      <c r="F385" s="50"/>
      <c r="G385" s="50"/>
      <c r="H385" s="44"/>
      <c r="I385" s="6"/>
      <c r="J385" s="6"/>
      <c r="K385" s="2"/>
    </row>
    <row r="386" spans="2:11" ht="19.5" customHeight="1">
      <c r="B386" s="11" t="s">
        <v>44</v>
      </c>
      <c r="C386" s="144" t="s">
        <v>131</v>
      </c>
      <c r="D386" s="145"/>
      <c r="E386" s="145"/>
      <c r="F386" s="145"/>
      <c r="G386" s="145"/>
      <c r="H386" s="146"/>
      <c r="I386" s="6"/>
      <c r="J386" s="6"/>
      <c r="K386" s="2"/>
    </row>
    <row r="387" spans="2:11" ht="15.75">
      <c r="B387" s="104" t="s">
        <v>271</v>
      </c>
      <c r="C387" s="105"/>
      <c r="D387" s="16"/>
      <c r="E387" s="33"/>
      <c r="F387" s="34"/>
      <c r="G387" s="61">
        <f>G389+G390+G391+G392+G393</f>
        <v>53556.412400000001</v>
      </c>
      <c r="H387" s="12"/>
      <c r="I387" s="6"/>
      <c r="J387" s="6"/>
      <c r="K387" s="2"/>
    </row>
    <row r="388" spans="2:11" hidden="1">
      <c r="B388" s="106" t="s">
        <v>62</v>
      </c>
      <c r="C388" s="123"/>
      <c r="D388" s="16" t="s">
        <v>14</v>
      </c>
      <c r="E388" s="41"/>
      <c r="F388" s="16">
        <v>482.4</v>
      </c>
      <c r="G388" s="16">
        <f>E388*F388</f>
        <v>0</v>
      </c>
      <c r="H388" s="12"/>
      <c r="I388" s="6"/>
      <c r="J388" s="6"/>
      <c r="K388" s="2"/>
    </row>
    <row r="389" spans="2:11">
      <c r="B389" s="124"/>
      <c r="C389" s="125"/>
      <c r="D389" s="16" t="s">
        <v>14</v>
      </c>
      <c r="E389" s="17">
        <v>95.76</v>
      </c>
      <c r="F389" s="17">
        <v>148</v>
      </c>
      <c r="G389" s="16">
        <f>E389*F389</f>
        <v>14172.480000000001</v>
      </c>
      <c r="H389" s="12"/>
      <c r="I389" s="6"/>
      <c r="J389" s="6"/>
      <c r="K389" s="2"/>
    </row>
    <row r="390" spans="2:11" ht="14.25" customHeight="1">
      <c r="B390" s="110" t="s">
        <v>151</v>
      </c>
      <c r="C390" s="111"/>
      <c r="D390" s="16" t="s">
        <v>14</v>
      </c>
      <c r="E390" s="17">
        <v>283.45999999999998</v>
      </c>
      <c r="F390" s="17">
        <v>138.94</v>
      </c>
      <c r="G390" s="12">
        <f>E390*F390</f>
        <v>39383.932399999998</v>
      </c>
      <c r="H390" s="12"/>
      <c r="I390" s="6"/>
      <c r="J390" s="6"/>
      <c r="K390" s="2"/>
    </row>
    <row r="391" spans="2:11" ht="17.25" hidden="1" customHeight="1">
      <c r="B391" s="110"/>
      <c r="C391" s="114"/>
      <c r="D391" s="16"/>
      <c r="E391" s="17"/>
      <c r="F391" s="17"/>
      <c r="G391" s="16"/>
      <c r="H391" s="12"/>
      <c r="I391" s="6"/>
      <c r="J391" s="6"/>
      <c r="K391" s="2"/>
    </row>
    <row r="392" spans="2:11" ht="30" hidden="1" customHeight="1">
      <c r="B392" s="110"/>
      <c r="C392" s="114"/>
      <c r="D392" s="12"/>
      <c r="E392" s="15"/>
      <c r="F392" s="17"/>
      <c r="G392" s="12"/>
      <c r="H392" s="12"/>
      <c r="I392" s="6"/>
      <c r="J392" s="6"/>
      <c r="K392" s="2"/>
    </row>
    <row r="393" spans="2:11" ht="19.5" hidden="1" customHeight="1">
      <c r="B393" s="110"/>
      <c r="C393" s="114"/>
      <c r="D393" s="16"/>
      <c r="E393" s="17"/>
      <c r="F393" s="17"/>
      <c r="G393" s="16"/>
      <c r="H393" s="12"/>
      <c r="I393" s="6"/>
      <c r="J393" s="6"/>
      <c r="K393" s="2"/>
    </row>
    <row r="394" spans="2:11" ht="15.75">
      <c r="B394" s="104" t="s">
        <v>272</v>
      </c>
      <c r="C394" s="105"/>
      <c r="D394" s="16" t="s">
        <v>23</v>
      </c>
      <c r="E394" s="35"/>
      <c r="F394" s="36">
        <v>30.2</v>
      </c>
      <c r="G394" s="61">
        <f>G387*0.302</f>
        <v>16174.036544799999</v>
      </c>
      <c r="H394" s="12"/>
      <c r="I394" s="6"/>
      <c r="J394" s="6"/>
      <c r="K394" s="2"/>
    </row>
    <row r="395" spans="2:11" ht="15.75">
      <c r="B395" s="104" t="s">
        <v>273</v>
      </c>
      <c r="C395" s="105"/>
      <c r="D395" s="16"/>
      <c r="E395" s="34"/>
      <c r="F395" s="34"/>
      <c r="G395" s="61">
        <f>G396</f>
        <v>47860</v>
      </c>
      <c r="H395" s="12"/>
      <c r="I395" s="6"/>
      <c r="J395" s="6"/>
      <c r="K395" s="2"/>
    </row>
    <row r="396" spans="2:11" ht="30" customHeight="1">
      <c r="B396" s="108" t="s">
        <v>18</v>
      </c>
      <c r="C396" s="109"/>
      <c r="D396" s="16" t="s">
        <v>33</v>
      </c>
      <c r="E396" s="16">
        <v>95.72</v>
      </c>
      <c r="F396" s="16">
        <v>500</v>
      </c>
      <c r="G396" s="16">
        <f>E396*F396</f>
        <v>47860</v>
      </c>
      <c r="H396" s="12"/>
      <c r="I396" s="6"/>
      <c r="J396" s="6"/>
      <c r="K396" s="2"/>
    </row>
    <row r="397" spans="2:11" ht="15.75">
      <c r="B397" s="104" t="s">
        <v>274</v>
      </c>
      <c r="C397" s="105"/>
      <c r="D397" s="16"/>
      <c r="E397" s="34"/>
      <c r="F397" s="34"/>
      <c r="G397" s="61">
        <f>G398+G400+G401+G406+G407+G408+G409+G410+G411+G412+G413+G414+G415+G416+G417+G418+G419+G421+G420+G402+G403+G404+G405</f>
        <v>648179.44525000011</v>
      </c>
      <c r="H397" s="12"/>
      <c r="I397" s="6"/>
      <c r="J397" s="6"/>
      <c r="K397" s="2"/>
    </row>
    <row r="398" spans="2:11" ht="15.75" customHeight="1">
      <c r="B398" s="108" t="s">
        <v>47</v>
      </c>
      <c r="C398" s="109"/>
      <c r="D398" s="12" t="s">
        <v>12</v>
      </c>
      <c r="E398" s="16">
        <v>105</v>
      </c>
      <c r="F398" s="16">
        <v>460</v>
      </c>
      <c r="G398" s="16">
        <f>E398*F398</f>
        <v>48300</v>
      </c>
      <c r="H398" s="12"/>
      <c r="I398" s="6"/>
      <c r="J398" s="6"/>
      <c r="K398" s="2"/>
    </row>
    <row r="399" spans="2:11" ht="15.75" hidden="1">
      <c r="B399" s="137"/>
      <c r="C399" s="127"/>
      <c r="D399" s="16"/>
      <c r="E399" s="16"/>
      <c r="F399" s="16"/>
      <c r="G399" s="16"/>
      <c r="H399" s="12"/>
      <c r="I399" s="6"/>
      <c r="J399" s="6"/>
      <c r="K399" s="2"/>
    </row>
    <row r="400" spans="2:11" ht="15.75">
      <c r="B400" s="108" t="s">
        <v>92</v>
      </c>
      <c r="C400" s="109"/>
      <c r="D400" s="12" t="s">
        <v>24</v>
      </c>
      <c r="E400" s="16">
        <v>10</v>
      </c>
      <c r="F400" s="16">
        <v>810</v>
      </c>
      <c r="G400" s="16">
        <f t="shared" ref="G400:G421" si="1">E400*F400</f>
        <v>8100</v>
      </c>
      <c r="H400" s="12"/>
      <c r="I400" s="6"/>
      <c r="J400" s="6"/>
      <c r="K400" s="2"/>
    </row>
    <row r="401" spans="2:11" ht="15.75" customHeight="1">
      <c r="B401" s="108" t="s">
        <v>89</v>
      </c>
      <c r="C401" s="109"/>
      <c r="D401" s="12" t="s">
        <v>53</v>
      </c>
      <c r="E401" s="16">
        <v>210</v>
      </c>
      <c r="F401" s="16">
        <v>430</v>
      </c>
      <c r="G401" s="16">
        <f t="shared" si="1"/>
        <v>90300</v>
      </c>
      <c r="H401" s="12"/>
      <c r="I401" s="6"/>
      <c r="J401" s="6"/>
      <c r="K401" s="2"/>
    </row>
    <row r="402" spans="2:11" ht="15.75" customHeight="1">
      <c r="B402" s="108" t="s">
        <v>90</v>
      </c>
      <c r="C402" s="109"/>
      <c r="D402" s="12" t="s">
        <v>53</v>
      </c>
      <c r="E402" s="16">
        <v>50</v>
      </c>
      <c r="F402" s="16">
        <v>450</v>
      </c>
      <c r="G402" s="16">
        <f t="shared" si="1"/>
        <v>22500</v>
      </c>
      <c r="H402" s="12"/>
      <c r="I402" s="6"/>
      <c r="J402" s="6"/>
      <c r="K402" s="2"/>
    </row>
    <row r="403" spans="2:11" ht="15.75" customHeight="1">
      <c r="B403" s="108" t="s">
        <v>93</v>
      </c>
      <c r="C403" s="109"/>
      <c r="D403" s="12" t="s">
        <v>10</v>
      </c>
      <c r="E403" s="16">
        <v>30</v>
      </c>
      <c r="F403" s="16">
        <v>2000</v>
      </c>
      <c r="G403" s="16">
        <f t="shared" si="1"/>
        <v>60000</v>
      </c>
      <c r="H403" s="12"/>
      <c r="I403" s="6"/>
      <c r="J403" s="6"/>
      <c r="K403" s="2"/>
    </row>
    <row r="404" spans="2:11" ht="15.75" customHeight="1">
      <c r="B404" s="108" t="s">
        <v>101</v>
      </c>
      <c r="C404" s="109"/>
      <c r="D404" s="12" t="s">
        <v>10</v>
      </c>
      <c r="E404" s="16">
        <v>100</v>
      </c>
      <c r="F404" s="16">
        <v>6</v>
      </c>
      <c r="G404" s="16">
        <f t="shared" si="1"/>
        <v>600</v>
      </c>
      <c r="H404" s="12"/>
      <c r="I404" s="6"/>
      <c r="J404" s="6"/>
      <c r="K404" s="2"/>
    </row>
    <row r="405" spans="2:11" ht="15.75" customHeight="1">
      <c r="B405" s="108" t="s">
        <v>84</v>
      </c>
      <c r="C405" s="109"/>
      <c r="D405" s="12" t="s">
        <v>53</v>
      </c>
      <c r="E405" s="16">
        <v>100</v>
      </c>
      <c r="F405" s="16">
        <v>105</v>
      </c>
      <c r="G405" s="16">
        <f t="shared" si="1"/>
        <v>10500</v>
      </c>
      <c r="H405" s="12"/>
      <c r="I405" s="6"/>
      <c r="J405" s="6"/>
      <c r="K405" s="2"/>
    </row>
    <row r="406" spans="2:11" ht="15.75">
      <c r="B406" s="108" t="s">
        <v>87</v>
      </c>
      <c r="C406" s="127"/>
      <c r="D406" s="12" t="s">
        <v>53</v>
      </c>
      <c r="E406" s="16">
        <v>100.5</v>
      </c>
      <c r="F406" s="16">
        <v>80</v>
      </c>
      <c r="G406" s="16">
        <f t="shared" si="1"/>
        <v>8040</v>
      </c>
      <c r="H406" s="12"/>
      <c r="I406" s="6"/>
      <c r="J406" s="6"/>
      <c r="K406" s="2"/>
    </row>
    <row r="407" spans="2:11" ht="15.75">
      <c r="B407" s="137" t="s">
        <v>29</v>
      </c>
      <c r="C407" s="127"/>
      <c r="D407" s="12" t="s">
        <v>24</v>
      </c>
      <c r="E407" s="16">
        <v>40</v>
      </c>
      <c r="F407" s="16">
        <v>80</v>
      </c>
      <c r="G407" s="16">
        <f t="shared" si="1"/>
        <v>3200</v>
      </c>
      <c r="H407" s="12"/>
      <c r="I407" s="6"/>
      <c r="J407" s="6"/>
      <c r="K407" s="2"/>
    </row>
    <row r="408" spans="2:11" ht="15.75">
      <c r="B408" s="108" t="s">
        <v>40</v>
      </c>
      <c r="C408" s="127"/>
      <c r="D408" s="12" t="s">
        <v>10</v>
      </c>
      <c r="E408" s="16">
        <v>15</v>
      </c>
      <c r="F408" s="16">
        <v>92</v>
      </c>
      <c r="G408" s="16">
        <f t="shared" si="1"/>
        <v>1380</v>
      </c>
      <c r="H408" s="12"/>
      <c r="I408" s="6"/>
      <c r="J408" s="6"/>
      <c r="K408" s="2"/>
    </row>
    <row r="409" spans="2:11" ht="15.75" customHeight="1">
      <c r="B409" s="151" t="s">
        <v>87</v>
      </c>
      <c r="C409" s="152"/>
      <c r="D409" s="59" t="s">
        <v>10</v>
      </c>
      <c r="E409" s="59">
        <v>200</v>
      </c>
      <c r="F409" s="59">
        <v>80</v>
      </c>
      <c r="G409" s="59">
        <f t="shared" si="1"/>
        <v>16000</v>
      </c>
      <c r="H409" s="12"/>
      <c r="I409" s="6"/>
      <c r="J409" s="6"/>
      <c r="K409" s="2"/>
    </row>
    <row r="410" spans="2:11" ht="15.75" customHeight="1">
      <c r="B410" s="108" t="s">
        <v>42</v>
      </c>
      <c r="C410" s="109"/>
      <c r="D410" s="12" t="s">
        <v>83</v>
      </c>
      <c r="E410" s="16">
        <v>3</v>
      </c>
      <c r="F410" s="16">
        <v>1341</v>
      </c>
      <c r="G410" s="16">
        <f t="shared" si="1"/>
        <v>4023</v>
      </c>
      <c r="H410" s="12"/>
      <c r="I410" s="6"/>
      <c r="J410" s="6"/>
      <c r="K410" s="2"/>
    </row>
    <row r="411" spans="2:11" ht="15.75">
      <c r="B411" s="108" t="s">
        <v>94</v>
      </c>
      <c r="C411" s="109"/>
      <c r="D411" s="12" t="s">
        <v>10</v>
      </c>
      <c r="E411" s="16">
        <v>200</v>
      </c>
      <c r="F411" s="16">
        <v>3</v>
      </c>
      <c r="G411" s="16">
        <f t="shared" si="1"/>
        <v>600</v>
      </c>
      <c r="H411" s="12"/>
      <c r="I411" s="6"/>
      <c r="J411" s="6"/>
      <c r="K411" s="2"/>
    </row>
    <row r="412" spans="2:11" ht="15.75">
      <c r="B412" s="108" t="s">
        <v>95</v>
      </c>
      <c r="C412" s="109"/>
      <c r="D412" s="12" t="s">
        <v>10</v>
      </c>
      <c r="E412" s="16">
        <v>100</v>
      </c>
      <c r="F412" s="16">
        <v>350</v>
      </c>
      <c r="G412" s="16">
        <f t="shared" si="1"/>
        <v>35000</v>
      </c>
      <c r="H412" s="12"/>
      <c r="I412" s="6"/>
      <c r="J412" s="6"/>
      <c r="K412" s="2"/>
    </row>
    <row r="413" spans="2:11" ht="15.75">
      <c r="B413" s="108" t="s">
        <v>96</v>
      </c>
      <c r="C413" s="109"/>
      <c r="D413" s="12" t="s">
        <v>10</v>
      </c>
      <c r="E413" s="16">
        <v>20</v>
      </c>
      <c r="F413" s="16">
        <v>3300</v>
      </c>
      <c r="G413" s="16">
        <f t="shared" si="1"/>
        <v>66000</v>
      </c>
      <c r="H413" s="12"/>
      <c r="I413" s="6"/>
      <c r="J413" s="6"/>
      <c r="K413" s="2"/>
    </row>
    <row r="414" spans="2:11" ht="15.75">
      <c r="B414" s="108" t="s">
        <v>91</v>
      </c>
      <c r="C414" s="109"/>
      <c r="D414" s="12" t="s">
        <v>10</v>
      </c>
      <c r="E414" s="16">
        <v>200</v>
      </c>
      <c r="F414" s="16">
        <v>2</v>
      </c>
      <c r="G414" s="16">
        <f t="shared" si="1"/>
        <v>400</v>
      </c>
      <c r="H414" s="12"/>
      <c r="I414" s="6"/>
      <c r="J414" s="6"/>
      <c r="K414" s="2"/>
    </row>
    <row r="415" spans="2:11" ht="15.75" customHeight="1">
      <c r="B415" s="108" t="s">
        <v>66</v>
      </c>
      <c r="C415" s="141"/>
      <c r="D415" s="12" t="s">
        <v>10</v>
      </c>
      <c r="E415" s="16">
        <v>80</v>
      </c>
      <c r="F415" s="16">
        <v>20</v>
      </c>
      <c r="G415" s="16">
        <f t="shared" si="1"/>
        <v>1600</v>
      </c>
      <c r="H415" s="12"/>
      <c r="I415" s="6"/>
      <c r="J415" s="6"/>
      <c r="K415" s="2"/>
    </row>
    <row r="416" spans="2:11" ht="15.75" customHeight="1">
      <c r="B416" s="108" t="s">
        <v>68</v>
      </c>
      <c r="C416" s="127"/>
      <c r="D416" s="12" t="s">
        <v>10</v>
      </c>
      <c r="E416" s="16">
        <v>60</v>
      </c>
      <c r="F416" s="16">
        <v>44.64</v>
      </c>
      <c r="G416" s="16">
        <f t="shared" si="1"/>
        <v>2678.4</v>
      </c>
      <c r="H416" s="12"/>
      <c r="I416" s="6"/>
      <c r="J416" s="6"/>
      <c r="K416" s="2"/>
    </row>
    <row r="417" spans="2:11" ht="15.75" customHeight="1">
      <c r="B417" s="108" t="s">
        <v>69</v>
      </c>
      <c r="C417" s="127"/>
      <c r="D417" s="12" t="s">
        <v>10</v>
      </c>
      <c r="E417" s="16">
        <v>60</v>
      </c>
      <c r="F417" s="16">
        <v>52.2</v>
      </c>
      <c r="G417" s="16">
        <f t="shared" si="1"/>
        <v>3132</v>
      </c>
      <c r="H417" s="12"/>
      <c r="I417" s="6"/>
      <c r="J417" s="6"/>
      <c r="K417" s="2"/>
    </row>
    <row r="418" spans="2:11" ht="15.75" customHeight="1">
      <c r="B418" s="108" t="s">
        <v>82</v>
      </c>
      <c r="C418" s="127"/>
      <c r="D418" s="12" t="s">
        <v>10</v>
      </c>
      <c r="E418" s="16">
        <v>20</v>
      </c>
      <c r="F418" s="16">
        <v>20</v>
      </c>
      <c r="G418" s="16">
        <f t="shared" si="1"/>
        <v>400</v>
      </c>
      <c r="H418" s="12"/>
      <c r="I418" s="6"/>
      <c r="J418" s="6"/>
      <c r="K418" s="2"/>
    </row>
    <row r="419" spans="2:11" ht="15.75" customHeight="1">
      <c r="B419" s="108" t="s">
        <v>40</v>
      </c>
      <c r="C419" s="127"/>
      <c r="D419" s="12" t="s">
        <v>10</v>
      </c>
      <c r="E419" s="16">
        <v>150</v>
      </c>
      <c r="F419" s="16">
        <v>92</v>
      </c>
      <c r="G419" s="16">
        <f t="shared" si="1"/>
        <v>13800</v>
      </c>
      <c r="H419" s="12"/>
      <c r="I419" s="6"/>
      <c r="J419" s="6"/>
      <c r="K419" s="2"/>
    </row>
    <row r="420" spans="2:11" ht="15.75" customHeight="1">
      <c r="B420" s="108" t="s">
        <v>88</v>
      </c>
      <c r="C420" s="109"/>
      <c r="D420" s="12" t="s">
        <v>53</v>
      </c>
      <c r="E420" s="16">
        <v>380.61</v>
      </c>
      <c r="F420" s="16">
        <v>650</v>
      </c>
      <c r="G420" s="16">
        <f t="shared" si="1"/>
        <v>247396.5</v>
      </c>
      <c r="H420" s="12"/>
      <c r="I420" s="6"/>
      <c r="J420" s="6"/>
      <c r="K420" s="2"/>
    </row>
    <row r="421" spans="2:11" ht="15.75" customHeight="1">
      <c r="B421" s="108" t="s">
        <v>72</v>
      </c>
      <c r="C421" s="109"/>
      <c r="D421" s="12" t="s">
        <v>24</v>
      </c>
      <c r="E421" s="21">
        <v>92.855000000000004</v>
      </c>
      <c r="F421" s="12">
        <v>45.55</v>
      </c>
      <c r="G421" s="12">
        <f t="shared" si="1"/>
        <v>4229.5452500000001</v>
      </c>
      <c r="H421" s="12"/>
      <c r="I421" s="6"/>
      <c r="J421" s="6"/>
      <c r="K421" s="2"/>
    </row>
    <row r="422" spans="2:11" ht="15.75" hidden="1">
      <c r="B422" s="149" t="s">
        <v>26</v>
      </c>
      <c r="C422" s="150"/>
      <c r="D422" s="16" t="s">
        <v>13</v>
      </c>
      <c r="E422" s="34"/>
      <c r="F422" s="34"/>
      <c r="G422" s="34"/>
      <c r="H422" s="12"/>
      <c r="I422" s="6"/>
      <c r="J422" s="6"/>
      <c r="K422" s="2"/>
    </row>
    <row r="423" spans="2:11" ht="19.5">
      <c r="B423" s="118" t="s">
        <v>275</v>
      </c>
      <c r="C423" s="126"/>
      <c r="D423" s="67"/>
      <c r="E423" s="68"/>
      <c r="F423" s="69"/>
      <c r="G423" s="28">
        <v>765769.9</v>
      </c>
      <c r="H423" s="12"/>
      <c r="I423" s="6"/>
      <c r="J423" s="6"/>
      <c r="K423" s="2"/>
    </row>
    <row r="424" spans="2:11" ht="141.75" customHeight="1">
      <c r="B424" s="108" t="s">
        <v>77</v>
      </c>
      <c r="C424" s="109"/>
      <c r="D424" s="12" t="s">
        <v>14</v>
      </c>
      <c r="E424" s="16">
        <v>101.01</v>
      </c>
      <c r="F424" s="17">
        <v>165</v>
      </c>
      <c r="G424" s="16">
        <f>E424*F424</f>
        <v>16666.650000000001</v>
      </c>
      <c r="H424" s="12"/>
      <c r="I424" s="6"/>
      <c r="J424" s="6"/>
      <c r="K424" s="2"/>
    </row>
    <row r="425" spans="2:11" ht="15.75">
      <c r="B425" s="104" t="s">
        <v>276</v>
      </c>
      <c r="C425" s="105"/>
      <c r="D425" s="16" t="s">
        <v>23</v>
      </c>
      <c r="E425" s="35"/>
      <c r="F425" s="36">
        <v>30.2</v>
      </c>
      <c r="G425" s="22">
        <f>G424*30.2%</f>
        <v>5033.3283000000001</v>
      </c>
      <c r="H425" s="12"/>
      <c r="I425" s="6"/>
      <c r="J425" s="6"/>
      <c r="K425" s="2"/>
    </row>
    <row r="426" spans="2:11" ht="15.75">
      <c r="B426" s="104" t="s">
        <v>277</v>
      </c>
      <c r="C426" s="157"/>
      <c r="D426" s="160"/>
      <c r="E426" s="66"/>
      <c r="F426" s="25"/>
      <c r="G426" s="14">
        <f>G424+G425</f>
        <v>21699.978300000002</v>
      </c>
      <c r="H426" s="12"/>
      <c r="I426" s="6"/>
      <c r="J426" s="6"/>
      <c r="K426" s="2"/>
    </row>
    <row r="427" spans="2:11" ht="19.5">
      <c r="B427" s="38"/>
      <c r="C427" s="112" t="s">
        <v>149</v>
      </c>
      <c r="D427" s="113"/>
      <c r="E427" s="45"/>
      <c r="F427" s="40"/>
      <c r="G427" s="40">
        <f>G423+G426</f>
        <v>787469.87829999998</v>
      </c>
      <c r="H427" s="12"/>
      <c r="I427" s="6"/>
      <c r="J427" s="6"/>
      <c r="K427" s="2"/>
    </row>
    <row r="428" spans="2:11">
      <c r="B428" s="46"/>
      <c r="C428" s="47"/>
      <c r="D428" s="48"/>
      <c r="E428" s="49"/>
      <c r="F428" s="50"/>
      <c r="G428" s="50"/>
      <c r="H428" s="44"/>
      <c r="I428" s="6"/>
      <c r="J428" s="6"/>
      <c r="K428" s="2"/>
    </row>
    <row r="429" spans="2:11" ht="19.5" customHeight="1">
      <c r="B429" s="11" t="s">
        <v>45</v>
      </c>
      <c r="C429" s="120" t="s">
        <v>132</v>
      </c>
      <c r="D429" s="121"/>
      <c r="E429" s="121"/>
      <c r="F429" s="121"/>
      <c r="G429" s="121"/>
      <c r="H429" s="122"/>
      <c r="I429" s="6"/>
      <c r="J429" s="6"/>
      <c r="K429" s="2"/>
    </row>
    <row r="430" spans="2:11" ht="15" customHeight="1">
      <c r="B430" s="104" t="s">
        <v>278</v>
      </c>
      <c r="C430" s="105"/>
      <c r="D430" s="16"/>
      <c r="E430" s="33"/>
      <c r="F430" s="34"/>
      <c r="G430" s="61">
        <f>G432+G433+G434+G435+G436</f>
        <v>36518.074200000003</v>
      </c>
      <c r="H430" s="12"/>
      <c r="I430" s="6"/>
      <c r="J430" s="6"/>
      <c r="K430" s="2"/>
    </row>
    <row r="431" spans="2:11" hidden="1">
      <c r="B431" s="106" t="s">
        <v>62</v>
      </c>
      <c r="C431" s="123"/>
      <c r="D431" s="16" t="s">
        <v>14</v>
      </c>
      <c r="E431" s="41"/>
      <c r="F431" s="16">
        <v>482.4</v>
      </c>
      <c r="G431" s="16">
        <f>E431*F431</f>
        <v>0</v>
      </c>
      <c r="H431" s="12"/>
      <c r="I431" s="6"/>
      <c r="J431" s="6"/>
      <c r="K431" s="2"/>
    </row>
    <row r="432" spans="2:11">
      <c r="B432" s="124"/>
      <c r="C432" s="125"/>
      <c r="D432" s="16" t="s">
        <v>14</v>
      </c>
      <c r="E432" s="17">
        <v>53.42</v>
      </c>
      <c r="F432" s="17">
        <v>148</v>
      </c>
      <c r="G432" s="16">
        <f>E432*F432</f>
        <v>7906.16</v>
      </c>
      <c r="H432" s="12"/>
      <c r="I432" s="6"/>
      <c r="J432" s="6"/>
      <c r="K432" s="2"/>
    </row>
    <row r="433" spans="2:11" ht="15" customHeight="1">
      <c r="B433" s="110" t="s">
        <v>151</v>
      </c>
      <c r="C433" s="111"/>
      <c r="D433" s="16" t="s">
        <v>14</v>
      </c>
      <c r="E433" s="17">
        <v>205.93</v>
      </c>
      <c r="F433" s="17">
        <v>138.94</v>
      </c>
      <c r="G433" s="12">
        <f>E433*F433</f>
        <v>28611.914199999999</v>
      </c>
      <c r="H433" s="12"/>
      <c r="I433" s="6"/>
      <c r="J433" s="6"/>
      <c r="K433" s="2"/>
    </row>
    <row r="434" spans="2:11" ht="18" hidden="1" customHeight="1">
      <c r="B434" s="110"/>
      <c r="C434" s="114"/>
      <c r="D434" s="16"/>
      <c r="E434" s="17"/>
      <c r="F434" s="17"/>
      <c r="G434" s="16"/>
      <c r="H434" s="12"/>
      <c r="I434" s="6"/>
      <c r="J434" s="6"/>
      <c r="K434" s="2"/>
    </row>
    <row r="435" spans="2:11" ht="28.5" hidden="1" customHeight="1">
      <c r="B435" s="110"/>
      <c r="C435" s="114"/>
      <c r="D435" s="12"/>
      <c r="E435" s="15"/>
      <c r="F435" s="17"/>
      <c r="G435" s="12"/>
      <c r="H435" s="12"/>
      <c r="I435" s="6"/>
      <c r="J435" s="6"/>
      <c r="K435" s="2"/>
    </row>
    <row r="436" spans="2:11" ht="16.5" hidden="1" customHeight="1">
      <c r="B436" s="110"/>
      <c r="C436" s="114"/>
      <c r="D436" s="16"/>
      <c r="E436" s="17"/>
      <c r="F436" s="17"/>
      <c r="G436" s="16"/>
      <c r="H436" s="12"/>
      <c r="I436" s="6"/>
      <c r="J436" s="6"/>
      <c r="K436" s="2"/>
    </row>
    <row r="437" spans="2:11" ht="15.75">
      <c r="B437" s="104" t="s">
        <v>279</v>
      </c>
      <c r="C437" s="105"/>
      <c r="D437" s="16" t="s">
        <v>23</v>
      </c>
      <c r="E437" s="35"/>
      <c r="F437" s="36">
        <v>30.2</v>
      </c>
      <c r="G437" s="61">
        <f>G430*0.302</f>
        <v>11028.4584084</v>
      </c>
      <c r="H437" s="12"/>
      <c r="I437" s="6"/>
      <c r="J437" s="6"/>
      <c r="K437" s="2"/>
    </row>
    <row r="438" spans="2:11" ht="15.75">
      <c r="B438" s="104" t="s">
        <v>280</v>
      </c>
      <c r="C438" s="105"/>
      <c r="D438" s="16"/>
      <c r="E438" s="34"/>
      <c r="F438" s="34"/>
      <c r="G438" s="61">
        <f>G439</f>
        <v>26690</v>
      </c>
      <c r="H438" s="12"/>
      <c r="I438" s="6"/>
      <c r="J438" s="6"/>
      <c r="K438" s="2"/>
    </row>
    <row r="439" spans="2:11" ht="32.25" customHeight="1">
      <c r="B439" s="108" t="s">
        <v>18</v>
      </c>
      <c r="C439" s="109"/>
      <c r="D439" s="16" t="s">
        <v>33</v>
      </c>
      <c r="E439" s="16">
        <v>53.38</v>
      </c>
      <c r="F439" s="16">
        <v>500</v>
      </c>
      <c r="G439" s="16">
        <f>E439*F439</f>
        <v>26690</v>
      </c>
      <c r="H439" s="12"/>
      <c r="I439" s="6"/>
      <c r="J439" s="6"/>
      <c r="K439" s="2"/>
    </row>
    <row r="440" spans="2:11" ht="15.75">
      <c r="B440" s="104" t="s">
        <v>281</v>
      </c>
      <c r="C440" s="105"/>
      <c r="D440" s="16"/>
      <c r="E440" s="34"/>
      <c r="F440" s="34"/>
      <c r="G440" s="61">
        <f>G441+G442+G443+G444+G445+G446+G447+G448+G449+G450+G451+G452+G453+G454+G455+G456+G457+G458+G459+G460</f>
        <v>218600.96400000001</v>
      </c>
      <c r="H440" s="12"/>
      <c r="I440" s="6"/>
      <c r="J440" s="6"/>
      <c r="K440" s="2"/>
    </row>
    <row r="441" spans="2:11" ht="15.75" customHeight="1">
      <c r="B441" s="108" t="s">
        <v>42</v>
      </c>
      <c r="C441" s="127"/>
      <c r="D441" s="12" t="s">
        <v>83</v>
      </c>
      <c r="E441" s="16">
        <v>10</v>
      </c>
      <c r="F441" s="16">
        <v>1341</v>
      </c>
      <c r="G441" s="16">
        <f>E441*F441</f>
        <v>13410</v>
      </c>
      <c r="H441" s="12"/>
      <c r="I441" s="6"/>
      <c r="J441" s="6"/>
      <c r="K441" s="2"/>
    </row>
    <row r="442" spans="2:11" ht="15.75" customHeight="1">
      <c r="B442" s="108" t="s">
        <v>94</v>
      </c>
      <c r="C442" s="109"/>
      <c r="D442" s="12" t="s">
        <v>10</v>
      </c>
      <c r="E442" s="16">
        <v>100</v>
      </c>
      <c r="F442" s="16">
        <v>3</v>
      </c>
      <c r="G442" s="16">
        <f>E442*F442</f>
        <v>300</v>
      </c>
      <c r="H442" s="12"/>
      <c r="I442" s="6"/>
      <c r="J442" s="6"/>
      <c r="K442" s="2"/>
    </row>
    <row r="443" spans="2:11" ht="15.75">
      <c r="B443" s="137" t="s">
        <v>29</v>
      </c>
      <c r="C443" s="127"/>
      <c r="D443" s="12" t="s">
        <v>24</v>
      </c>
      <c r="E443" s="16">
        <v>21</v>
      </c>
      <c r="F443" s="16">
        <v>80</v>
      </c>
      <c r="G443" s="16">
        <f>E443*F443</f>
        <v>1680</v>
      </c>
      <c r="H443" s="12"/>
      <c r="I443" s="6"/>
      <c r="J443" s="6"/>
      <c r="K443" s="2"/>
    </row>
    <row r="444" spans="2:11" ht="15.75" customHeight="1">
      <c r="B444" s="108" t="s">
        <v>47</v>
      </c>
      <c r="C444" s="109"/>
      <c r="D444" s="12" t="s">
        <v>12</v>
      </c>
      <c r="E444" s="16">
        <v>95.56</v>
      </c>
      <c r="F444" s="16">
        <v>460</v>
      </c>
      <c r="G444" s="16">
        <f>E444*F444</f>
        <v>43957.599999999999</v>
      </c>
      <c r="H444" s="12"/>
      <c r="I444" s="6"/>
      <c r="J444" s="6"/>
      <c r="K444" s="2"/>
    </row>
    <row r="445" spans="2:11" ht="15.75" hidden="1">
      <c r="B445" s="158"/>
      <c r="C445" s="159"/>
      <c r="D445" s="16"/>
      <c r="E445" s="16"/>
      <c r="F445" s="16"/>
      <c r="G445" s="16"/>
      <c r="H445" s="12"/>
      <c r="I445" s="6"/>
      <c r="J445" s="6"/>
      <c r="K445" s="2"/>
    </row>
    <row r="446" spans="2:11" ht="15.75" customHeight="1">
      <c r="B446" s="108" t="s">
        <v>84</v>
      </c>
      <c r="C446" s="109"/>
      <c r="D446" s="12" t="s">
        <v>53</v>
      </c>
      <c r="E446" s="16">
        <v>50.5</v>
      </c>
      <c r="F446" s="16">
        <v>105</v>
      </c>
      <c r="G446" s="16">
        <f t="shared" ref="G446:G456" si="2">E446*F446</f>
        <v>5302.5</v>
      </c>
      <c r="H446" s="12"/>
      <c r="I446" s="6"/>
      <c r="J446" s="6"/>
      <c r="K446" s="2"/>
    </row>
    <row r="447" spans="2:11" ht="15.75" customHeight="1">
      <c r="B447" s="108" t="s">
        <v>86</v>
      </c>
      <c r="C447" s="109"/>
      <c r="D447" s="12" t="s">
        <v>10</v>
      </c>
      <c r="E447" s="16">
        <v>30</v>
      </c>
      <c r="F447" s="16">
        <v>17</v>
      </c>
      <c r="G447" s="16">
        <f t="shared" si="2"/>
        <v>510</v>
      </c>
      <c r="H447" s="12"/>
      <c r="I447" s="6"/>
      <c r="J447" s="6"/>
      <c r="K447" s="2"/>
    </row>
    <row r="448" spans="2:11" ht="15.75" customHeight="1">
      <c r="B448" s="108" t="s">
        <v>87</v>
      </c>
      <c r="C448" s="127"/>
      <c r="D448" s="12" t="s">
        <v>53</v>
      </c>
      <c r="E448" s="16">
        <v>50.6</v>
      </c>
      <c r="F448" s="16">
        <v>80</v>
      </c>
      <c r="G448" s="16">
        <f t="shared" si="2"/>
        <v>4048</v>
      </c>
      <c r="H448" s="12"/>
      <c r="I448" s="6"/>
      <c r="J448" s="6"/>
      <c r="K448" s="2"/>
    </row>
    <row r="449" spans="2:11" ht="15.75" customHeight="1">
      <c r="B449" s="108" t="s">
        <v>99</v>
      </c>
      <c r="C449" s="127"/>
      <c r="D449" s="12" t="s">
        <v>53</v>
      </c>
      <c r="E449" s="16">
        <v>150</v>
      </c>
      <c r="F449" s="16">
        <v>350</v>
      </c>
      <c r="G449" s="16">
        <f t="shared" si="2"/>
        <v>52500</v>
      </c>
      <c r="H449" s="12"/>
      <c r="I449" s="6"/>
      <c r="J449" s="6"/>
      <c r="K449" s="2"/>
    </row>
    <row r="450" spans="2:11" ht="15.75" customHeight="1">
      <c r="B450" s="108" t="s">
        <v>91</v>
      </c>
      <c r="C450" s="109"/>
      <c r="D450" s="12" t="s">
        <v>10</v>
      </c>
      <c r="E450" s="16">
        <v>100</v>
      </c>
      <c r="F450" s="16">
        <v>2</v>
      </c>
      <c r="G450" s="16">
        <f t="shared" si="2"/>
        <v>200</v>
      </c>
      <c r="H450" s="12"/>
      <c r="I450" s="6"/>
      <c r="J450" s="6"/>
      <c r="K450" s="2"/>
    </row>
    <row r="451" spans="2:11" ht="15.75" customHeight="1">
      <c r="B451" s="108" t="s">
        <v>66</v>
      </c>
      <c r="C451" s="141"/>
      <c r="D451" s="12" t="s">
        <v>10</v>
      </c>
      <c r="E451" s="16">
        <v>50</v>
      </c>
      <c r="F451" s="16">
        <v>20</v>
      </c>
      <c r="G451" s="16">
        <f t="shared" si="2"/>
        <v>1000</v>
      </c>
      <c r="H451" s="12"/>
      <c r="I451" s="6"/>
      <c r="J451" s="6"/>
      <c r="K451" s="2"/>
    </row>
    <row r="452" spans="2:11" ht="15.75" customHeight="1">
      <c r="B452" s="108" t="s">
        <v>68</v>
      </c>
      <c r="C452" s="127"/>
      <c r="D452" s="12" t="s">
        <v>10</v>
      </c>
      <c r="E452" s="16">
        <v>30</v>
      </c>
      <c r="F452" s="16">
        <v>44.64</v>
      </c>
      <c r="G452" s="16">
        <f t="shared" si="2"/>
        <v>1339.2</v>
      </c>
      <c r="H452" s="12"/>
      <c r="I452" s="6"/>
      <c r="J452" s="6"/>
      <c r="K452" s="2"/>
    </row>
    <row r="453" spans="2:11" ht="15.75" customHeight="1">
      <c r="B453" s="108" t="s">
        <v>69</v>
      </c>
      <c r="C453" s="127"/>
      <c r="D453" s="12" t="s">
        <v>10</v>
      </c>
      <c r="E453" s="16">
        <v>30</v>
      </c>
      <c r="F453" s="16">
        <v>52.2</v>
      </c>
      <c r="G453" s="16">
        <f t="shared" si="2"/>
        <v>1566</v>
      </c>
      <c r="H453" s="12"/>
      <c r="I453" s="6"/>
      <c r="J453" s="6"/>
      <c r="K453" s="2"/>
    </row>
    <row r="454" spans="2:11" ht="15.75" customHeight="1">
      <c r="B454" s="108" t="s">
        <v>82</v>
      </c>
      <c r="C454" s="127"/>
      <c r="D454" s="12" t="s">
        <v>10</v>
      </c>
      <c r="E454" s="16">
        <v>20</v>
      </c>
      <c r="F454" s="16">
        <v>20</v>
      </c>
      <c r="G454" s="16">
        <f t="shared" si="2"/>
        <v>400</v>
      </c>
      <c r="H454" s="12"/>
      <c r="I454" s="6"/>
      <c r="J454" s="6"/>
      <c r="K454" s="2"/>
    </row>
    <row r="455" spans="2:11" ht="15.75" customHeight="1">
      <c r="B455" s="108" t="s">
        <v>97</v>
      </c>
      <c r="C455" s="127"/>
      <c r="D455" s="12" t="s">
        <v>83</v>
      </c>
      <c r="E455" s="16">
        <v>15</v>
      </c>
      <c r="F455" s="16">
        <v>92</v>
      </c>
      <c r="G455" s="16">
        <f t="shared" si="2"/>
        <v>1380</v>
      </c>
      <c r="H455" s="12"/>
      <c r="I455" s="6"/>
      <c r="J455" s="6"/>
      <c r="K455" s="2"/>
    </row>
    <row r="456" spans="2:11" ht="15.75" customHeight="1">
      <c r="B456" s="108" t="s">
        <v>89</v>
      </c>
      <c r="C456" s="127"/>
      <c r="D456" s="12" t="s">
        <v>53</v>
      </c>
      <c r="E456" s="16">
        <v>55.81</v>
      </c>
      <c r="F456" s="16">
        <v>430</v>
      </c>
      <c r="G456" s="16">
        <f t="shared" si="2"/>
        <v>23998.3</v>
      </c>
      <c r="H456" s="12"/>
      <c r="I456" s="6"/>
      <c r="J456" s="6"/>
      <c r="K456" s="2"/>
    </row>
    <row r="457" spans="2:11" ht="15.75" hidden="1" customHeight="1">
      <c r="B457" s="158"/>
      <c r="C457" s="159"/>
      <c r="D457" s="12"/>
      <c r="E457" s="16"/>
      <c r="F457" s="16"/>
      <c r="G457" s="16"/>
      <c r="H457" s="12"/>
      <c r="I457" s="6"/>
      <c r="J457" s="6"/>
      <c r="K457" s="2"/>
    </row>
    <row r="458" spans="2:11" ht="15.75" customHeight="1">
      <c r="B458" s="108" t="s">
        <v>88</v>
      </c>
      <c r="C458" s="109"/>
      <c r="D458" s="12" t="s">
        <v>53</v>
      </c>
      <c r="E458" s="16">
        <v>53.4</v>
      </c>
      <c r="F458" s="16">
        <v>650</v>
      </c>
      <c r="G458" s="16">
        <f>E458*F458</f>
        <v>34710</v>
      </c>
      <c r="H458" s="12"/>
      <c r="I458" s="6"/>
      <c r="J458" s="6"/>
      <c r="K458" s="2"/>
    </row>
    <row r="459" spans="2:11" ht="15.75" customHeight="1">
      <c r="B459" s="108" t="s">
        <v>93</v>
      </c>
      <c r="C459" s="127"/>
      <c r="D459" s="12" t="s">
        <v>10</v>
      </c>
      <c r="E459" s="16">
        <v>15</v>
      </c>
      <c r="F459" s="16">
        <v>2000</v>
      </c>
      <c r="G459" s="16">
        <f>E459*F459</f>
        <v>30000</v>
      </c>
      <c r="H459" s="12"/>
      <c r="I459" s="6"/>
      <c r="J459" s="6"/>
      <c r="K459" s="2"/>
    </row>
    <row r="460" spans="2:11" ht="15.75" customHeight="1">
      <c r="B460" s="108" t="s">
        <v>72</v>
      </c>
      <c r="C460" s="109"/>
      <c r="D460" s="12" t="s">
        <v>24</v>
      </c>
      <c r="E460" s="21">
        <v>50.48</v>
      </c>
      <c r="F460" s="12">
        <v>45.55</v>
      </c>
      <c r="G460" s="12">
        <f>E460*F460</f>
        <v>2299.3639999999996</v>
      </c>
      <c r="H460" s="12"/>
      <c r="I460" s="6"/>
      <c r="J460" s="6"/>
      <c r="K460" s="2"/>
    </row>
    <row r="461" spans="2:11" ht="8.25" hidden="1" customHeight="1">
      <c r="B461" s="149" t="s">
        <v>26</v>
      </c>
      <c r="C461" s="150"/>
      <c r="D461" s="16" t="s">
        <v>13</v>
      </c>
      <c r="E461" s="34"/>
      <c r="F461" s="34"/>
      <c r="G461" s="34"/>
      <c r="H461" s="12"/>
      <c r="I461" s="6"/>
      <c r="J461" s="6"/>
      <c r="K461" s="2"/>
    </row>
    <row r="462" spans="2:11" ht="15.75" customHeight="1">
      <c r="B462" s="118" t="s">
        <v>282</v>
      </c>
      <c r="C462" s="126"/>
      <c r="D462" s="67"/>
      <c r="E462" s="68"/>
      <c r="F462" s="69"/>
      <c r="G462" s="28">
        <v>292837.49</v>
      </c>
      <c r="H462" s="12"/>
      <c r="I462" s="6"/>
      <c r="J462" s="6"/>
      <c r="K462" s="2"/>
    </row>
    <row r="463" spans="2:11" ht="141" customHeight="1">
      <c r="B463" s="108" t="s">
        <v>77</v>
      </c>
      <c r="C463" s="109"/>
      <c r="D463" s="12" t="s">
        <v>14</v>
      </c>
      <c r="E463" s="16">
        <v>72.06</v>
      </c>
      <c r="F463" s="17">
        <v>165</v>
      </c>
      <c r="G463" s="16">
        <f>E463*F463</f>
        <v>11889.9</v>
      </c>
      <c r="H463" s="12"/>
      <c r="I463" s="6"/>
      <c r="J463" s="6"/>
      <c r="K463" s="2"/>
    </row>
    <row r="464" spans="2:11" ht="21.75" customHeight="1">
      <c r="B464" s="104" t="s">
        <v>283</v>
      </c>
      <c r="C464" s="105"/>
      <c r="D464" s="16" t="s">
        <v>23</v>
      </c>
      <c r="E464" s="35"/>
      <c r="F464" s="36">
        <v>30.2</v>
      </c>
      <c r="G464" s="22">
        <f>G463*30.2%</f>
        <v>3590.7497999999996</v>
      </c>
      <c r="H464" s="12"/>
      <c r="I464" s="6"/>
      <c r="J464" s="6"/>
      <c r="K464" s="2"/>
    </row>
    <row r="465" spans="2:11" ht="21.75" customHeight="1">
      <c r="B465" s="104" t="s">
        <v>284</v>
      </c>
      <c r="C465" s="157"/>
      <c r="D465" s="160"/>
      <c r="E465" s="66"/>
      <c r="F465" s="25"/>
      <c r="G465" s="14">
        <f>G463+G464</f>
        <v>15480.649799999999</v>
      </c>
      <c r="H465" s="12"/>
      <c r="I465" s="6"/>
      <c r="J465" s="6"/>
      <c r="K465" s="2"/>
    </row>
    <row r="466" spans="2:11" ht="19.5">
      <c r="B466" s="38"/>
      <c r="C466" s="112" t="s">
        <v>149</v>
      </c>
      <c r="D466" s="113"/>
      <c r="E466" s="45"/>
      <c r="F466" s="40"/>
      <c r="G466" s="40">
        <f>G462+G463+G464</f>
        <v>308318.1398</v>
      </c>
      <c r="H466" s="12"/>
      <c r="I466" s="6"/>
      <c r="J466" s="6"/>
      <c r="K466" s="2"/>
    </row>
    <row r="467" spans="2:11">
      <c r="B467" s="46"/>
      <c r="C467" s="47"/>
      <c r="D467" s="48"/>
      <c r="E467" s="49"/>
      <c r="F467" s="50"/>
      <c r="G467" s="50"/>
      <c r="H467" s="44"/>
      <c r="I467" s="6"/>
      <c r="J467" s="6"/>
      <c r="K467" s="2"/>
    </row>
    <row r="468" spans="2:11" ht="19.5" customHeight="1">
      <c r="B468" s="11" t="s">
        <v>100</v>
      </c>
      <c r="C468" s="144" t="s">
        <v>133</v>
      </c>
      <c r="D468" s="145"/>
      <c r="E468" s="145"/>
      <c r="F468" s="145"/>
      <c r="G468" s="145"/>
      <c r="H468" s="146"/>
      <c r="I468" s="6"/>
      <c r="J468" s="6"/>
      <c r="K468" s="2"/>
    </row>
    <row r="469" spans="2:11" ht="15.75">
      <c r="B469" s="104" t="s">
        <v>285</v>
      </c>
      <c r="C469" s="105"/>
      <c r="D469" s="16"/>
      <c r="E469" s="33"/>
      <c r="F469" s="34"/>
      <c r="G469" s="61">
        <f>G471+G472+G473+G474+G475</f>
        <v>48629.475199999993</v>
      </c>
      <c r="H469" s="12"/>
      <c r="I469" s="6"/>
      <c r="J469" s="6"/>
      <c r="K469" s="2"/>
    </row>
    <row r="470" spans="2:11" ht="15" hidden="1" customHeight="1">
      <c r="B470" s="106" t="s">
        <v>62</v>
      </c>
      <c r="C470" s="166"/>
      <c r="D470" s="16" t="s">
        <v>14</v>
      </c>
      <c r="E470" s="41"/>
      <c r="F470" s="16">
        <v>482.4</v>
      </c>
      <c r="G470" s="16">
        <f>E470*F470</f>
        <v>0</v>
      </c>
      <c r="H470" s="12"/>
      <c r="I470" s="6"/>
      <c r="J470" s="6"/>
      <c r="K470" s="2"/>
    </row>
    <row r="471" spans="2:11">
      <c r="B471" s="167"/>
      <c r="C471" s="168"/>
      <c r="D471" s="16" t="s">
        <v>14</v>
      </c>
      <c r="E471" s="17">
        <v>52.5</v>
      </c>
      <c r="F471" s="17">
        <v>148</v>
      </c>
      <c r="G471" s="16">
        <f>E471*F471</f>
        <v>7770</v>
      </c>
      <c r="H471" s="12"/>
      <c r="I471" s="6"/>
      <c r="J471" s="6"/>
      <c r="K471" s="2"/>
    </row>
    <row r="472" spans="2:11" ht="14.25" customHeight="1">
      <c r="B472" s="110" t="s">
        <v>151</v>
      </c>
      <c r="C472" s="111"/>
      <c r="D472" s="16" t="s">
        <v>14</v>
      </c>
      <c r="E472" s="17">
        <v>294.08</v>
      </c>
      <c r="F472" s="17">
        <v>138.94</v>
      </c>
      <c r="G472" s="12">
        <f>E472*F472</f>
        <v>40859.475199999993</v>
      </c>
      <c r="H472" s="12"/>
      <c r="I472" s="6"/>
      <c r="J472" s="6"/>
      <c r="K472" s="2"/>
    </row>
    <row r="473" spans="2:11" ht="8.25" hidden="1" customHeight="1">
      <c r="B473" s="110"/>
      <c r="C473" s="114"/>
      <c r="D473" s="16"/>
      <c r="E473" s="17"/>
      <c r="F473" s="17"/>
      <c r="G473" s="16"/>
      <c r="H473" s="12"/>
      <c r="I473" s="6"/>
      <c r="J473" s="6"/>
      <c r="K473" s="2"/>
    </row>
    <row r="474" spans="2:11" ht="32.25" hidden="1" customHeight="1">
      <c r="B474" s="110"/>
      <c r="C474" s="114"/>
      <c r="D474" s="12"/>
      <c r="E474" s="15"/>
      <c r="F474" s="17"/>
      <c r="G474" s="12"/>
      <c r="H474" s="12"/>
      <c r="I474" s="6"/>
      <c r="J474" s="6"/>
      <c r="K474" s="2"/>
    </row>
    <row r="475" spans="2:11" ht="3" hidden="1" customHeight="1">
      <c r="B475" s="110"/>
      <c r="C475" s="114"/>
      <c r="D475" s="16"/>
      <c r="E475" s="17"/>
      <c r="F475" s="17"/>
      <c r="G475" s="16"/>
      <c r="H475" s="12"/>
      <c r="I475" s="6"/>
      <c r="J475" s="6"/>
      <c r="K475" s="2"/>
    </row>
    <row r="476" spans="2:11" ht="15.75">
      <c r="B476" s="104" t="s">
        <v>286</v>
      </c>
      <c r="C476" s="105"/>
      <c r="D476" s="16" t="s">
        <v>23</v>
      </c>
      <c r="E476" s="35"/>
      <c r="F476" s="36">
        <v>30.2</v>
      </c>
      <c r="G476" s="61">
        <f>G469*0.302</f>
        <v>14686.101510399998</v>
      </c>
      <c r="H476" s="12"/>
      <c r="I476" s="6"/>
      <c r="J476" s="6"/>
      <c r="K476" s="2"/>
    </row>
    <row r="477" spans="2:11" ht="15.75">
      <c r="B477" s="104" t="s">
        <v>287</v>
      </c>
      <c r="C477" s="105"/>
      <c r="D477" s="16"/>
      <c r="E477" s="34"/>
      <c r="F477" s="34"/>
      <c r="G477" s="61">
        <f>G478</f>
        <v>26235</v>
      </c>
      <c r="H477" s="12"/>
      <c r="I477" s="6"/>
      <c r="J477" s="6"/>
      <c r="K477" s="2"/>
    </row>
    <row r="478" spans="2:11" ht="31.5" customHeight="1">
      <c r="B478" s="108" t="s">
        <v>18</v>
      </c>
      <c r="C478" s="109"/>
      <c r="D478" s="16" t="s">
        <v>33</v>
      </c>
      <c r="E478" s="16">
        <v>52.47</v>
      </c>
      <c r="F478" s="16">
        <v>500</v>
      </c>
      <c r="G478" s="16">
        <f>E478*F478</f>
        <v>26235</v>
      </c>
      <c r="H478" s="12"/>
      <c r="I478" s="6"/>
      <c r="J478" s="6"/>
      <c r="K478" s="2"/>
    </row>
    <row r="479" spans="2:11" ht="15.75">
      <c r="B479" s="104" t="s">
        <v>288</v>
      </c>
      <c r="C479" s="105"/>
      <c r="D479" s="16"/>
      <c r="E479" s="34"/>
      <c r="F479" s="34"/>
      <c r="G479" s="61">
        <f>G480+G481+G482+G484+G485+G486+G487+G488+G489+G490+G491+G492+G493+G494+G495+G496+G497+G498</f>
        <v>205407.03495</v>
      </c>
      <c r="H479" s="12"/>
      <c r="I479" s="6"/>
      <c r="J479" s="6"/>
      <c r="K479" s="2"/>
    </row>
    <row r="480" spans="2:11" ht="15.75">
      <c r="B480" s="108" t="s">
        <v>90</v>
      </c>
      <c r="C480" s="109"/>
      <c r="D480" s="12" t="s">
        <v>53</v>
      </c>
      <c r="E480" s="16">
        <v>50</v>
      </c>
      <c r="F480" s="16">
        <v>450</v>
      </c>
      <c r="G480" s="16">
        <f>E480*F480</f>
        <v>22500</v>
      </c>
      <c r="H480" s="12"/>
      <c r="I480" s="6"/>
      <c r="J480" s="6"/>
      <c r="K480" s="2"/>
    </row>
    <row r="481" spans="2:11" ht="15.75" customHeight="1">
      <c r="B481" s="108" t="s">
        <v>101</v>
      </c>
      <c r="C481" s="109"/>
      <c r="D481" s="12" t="s">
        <v>10</v>
      </c>
      <c r="E481" s="16">
        <v>100</v>
      </c>
      <c r="F481" s="16">
        <v>6</v>
      </c>
      <c r="G481" s="16">
        <f>E481*F481</f>
        <v>600</v>
      </c>
      <c r="H481" s="12"/>
      <c r="I481" s="6"/>
      <c r="J481" s="6"/>
      <c r="K481" s="2"/>
    </row>
    <row r="482" spans="2:11" ht="15.75" customHeight="1">
      <c r="B482" s="108" t="s">
        <v>47</v>
      </c>
      <c r="C482" s="109"/>
      <c r="D482" s="12" t="s">
        <v>53</v>
      </c>
      <c r="E482" s="16">
        <v>95.5</v>
      </c>
      <c r="F482" s="16">
        <v>460</v>
      </c>
      <c r="G482" s="16">
        <f>E482*F482</f>
        <v>43930</v>
      </c>
      <c r="H482" s="12"/>
      <c r="I482" s="6"/>
      <c r="J482" s="6"/>
      <c r="K482" s="2"/>
    </row>
    <row r="483" spans="2:11" ht="15.75" hidden="1">
      <c r="B483" s="158"/>
      <c r="C483" s="159"/>
      <c r="D483" s="12"/>
      <c r="E483" s="16"/>
      <c r="F483" s="16"/>
      <c r="G483" s="16"/>
      <c r="H483" s="12"/>
      <c r="I483" s="6"/>
      <c r="J483" s="6"/>
      <c r="K483" s="2"/>
    </row>
    <row r="484" spans="2:11" ht="15.75" customHeight="1">
      <c r="B484" s="108" t="s">
        <v>40</v>
      </c>
      <c r="C484" s="127"/>
      <c r="D484" s="12" t="s">
        <v>10</v>
      </c>
      <c r="E484" s="16">
        <v>150</v>
      </c>
      <c r="F484" s="16">
        <v>92</v>
      </c>
      <c r="G484" s="16">
        <f t="shared" ref="G484:G489" si="3">E484*F484</f>
        <v>13800</v>
      </c>
      <c r="H484" s="12"/>
      <c r="I484" s="6"/>
      <c r="J484" s="6"/>
      <c r="K484" s="2"/>
    </row>
    <row r="485" spans="2:11" ht="15.75" customHeight="1">
      <c r="B485" s="108" t="s">
        <v>42</v>
      </c>
      <c r="C485" s="127"/>
      <c r="D485" s="12" t="s">
        <v>83</v>
      </c>
      <c r="E485" s="16">
        <v>10</v>
      </c>
      <c r="F485" s="16">
        <v>1341</v>
      </c>
      <c r="G485" s="16">
        <f t="shared" si="3"/>
        <v>13410</v>
      </c>
      <c r="H485" s="12"/>
      <c r="I485" s="6"/>
      <c r="J485" s="6"/>
      <c r="K485" s="2"/>
    </row>
    <row r="486" spans="2:11" ht="15.75" customHeight="1">
      <c r="B486" s="108" t="s">
        <v>68</v>
      </c>
      <c r="C486" s="127"/>
      <c r="D486" s="12" t="s">
        <v>10</v>
      </c>
      <c r="E486" s="16">
        <v>30</v>
      </c>
      <c r="F486" s="16">
        <v>44.64</v>
      </c>
      <c r="G486" s="16">
        <f t="shared" si="3"/>
        <v>1339.2</v>
      </c>
      <c r="H486" s="12"/>
      <c r="I486" s="6"/>
      <c r="J486" s="6"/>
      <c r="K486" s="2"/>
    </row>
    <row r="487" spans="2:11" ht="15.75" customHeight="1">
      <c r="B487" s="108" t="s">
        <v>69</v>
      </c>
      <c r="C487" s="127"/>
      <c r="D487" s="12" t="s">
        <v>10</v>
      </c>
      <c r="E487" s="16">
        <v>30</v>
      </c>
      <c r="F487" s="16">
        <v>52.2</v>
      </c>
      <c r="G487" s="16">
        <f t="shared" si="3"/>
        <v>1566</v>
      </c>
      <c r="H487" s="12"/>
      <c r="I487" s="6"/>
      <c r="J487" s="6"/>
      <c r="K487" s="2"/>
    </row>
    <row r="488" spans="2:11" ht="15.75" customHeight="1">
      <c r="B488" s="108" t="s">
        <v>94</v>
      </c>
      <c r="C488" s="109"/>
      <c r="D488" s="12" t="s">
        <v>10</v>
      </c>
      <c r="E488" s="16">
        <v>100</v>
      </c>
      <c r="F488" s="16">
        <v>3</v>
      </c>
      <c r="G488" s="16">
        <f t="shared" si="3"/>
        <v>300</v>
      </c>
      <c r="H488" s="12"/>
      <c r="I488" s="6"/>
      <c r="J488" s="6"/>
      <c r="K488" s="2"/>
    </row>
    <row r="489" spans="2:11" ht="15.75" customHeight="1">
      <c r="B489" s="137" t="s">
        <v>29</v>
      </c>
      <c r="C489" s="127"/>
      <c r="D489" s="12" t="s">
        <v>24</v>
      </c>
      <c r="E489" s="16">
        <v>21</v>
      </c>
      <c r="F489" s="16">
        <v>80</v>
      </c>
      <c r="G489" s="16">
        <f t="shared" si="3"/>
        <v>1680</v>
      </c>
      <c r="H489" s="12"/>
      <c r="I489" s="6"/>
      <c r="J489" s="6"/>
      <c r="K489" s="2"/>
    </row>
    <row r="490" spans="2:11" ht="15.75" customHeight="1">
      <c r="B490" s="108" t="s">
        <v>84</v>
      </c>
      <c r="C490" s="109"/>
      <c r="D490" s="12" t="s">
        <v>53</v>
      </c>
      <c r="E490" s="16">
        <v>50.5</v>
      </c>
      <c r="F490" s="16">
        <v>105</v>
      </c>
      <c r="G490" s="16">
        <f t="shared" ref="G490:G498" si="4">E490*F490</f>
        <v>5302.5</v>
      </c>
      <c r="H490" s="12"/>
      <c r="I490" s="6"/>
      <c r="J490" s="6"/>
      <c r="K490" s="2"/>
    </row>
    <row r="491" spans="2:11" ht="15.75" customHeight="1">
      <c r="B491" s="108" t="s">
        <v>91</v>
      </c>
      <c r="C491" s="109"/>
      <c r="D491" s="12" t="s">
        <v>10</v>
      </c>
      <c r="E491" s="16">
        <v>100</v>
      </c>
      <c r="F491" s="16">
        <v>2</v>
      </c>
      <c r="G491" s="16">
        <f t="shared" si="4"/>
        <v>200</v>
      </c>
      <c r="H491" s="12"/>
      <c r="I491" s="6"/>
      <c r="J491" s="6"/>
      <c r="K491" s="2"/>
    </row>
    <row r="492" spans="2:11" ht="15.75" customHeight="1">
      <c r="B492" s="108" t="s">
        <v>66</v>
      </c>
      <c r="C492" s="141"/>
      <c r="D492" s="12" t="s">
        <v>10</v>
      </c>
      <c r="E492" s="16">
        <v>50</v>
      </c>
      <c r="F492" s="16">
        <v>20</v>
      </c>
      <c r="G492" s="16">
        <f t="shared" si="4"/>
        <v>1000</v>
      </c>
      <c r="H492" s="12"/>
      <c r="I492" s="6"/>
      <c r="J492" s="6"/>
      <c r="K492" s="2"/>
    </row>
    <row r="493" spans="2:11" ht="15.75" customHeight="1">
      <c r="B493" s="108" t="s">
        <v>82</v>
      </c>
      <c r="C493" s="127"/>
      <c r="D493" s="12" t="s">
        <v>10</v>
      </c>
      <c r="E493" s="16">
        <v>20</v>
      </c>
      <c r="F493" s="16">
        <v>20</v>
      </c>
      <c r="G493" s="16">
        <f t="shared" si="4"/>
        <v>400</v>
      </c>
      <c r="H493" s="12"/>
      <c r="I493" s="6"/>
      <c r="J493" s="6"/>
      <c r="K493" s="2"/>
    </row>
    <row r="494" spans="2:11" ht="15.75" customHeight="1">
      <c r="B494" s="108" t="s">
        <v>89</v>
      </c>
      <c r="C494" s="127"/>
      <c r="D494" s="12" t="s">
        <v>53</v>
      </c>
      <c r="E494" s="16">
        <v>55.8</v>
      </c>
      <c r="F494" s="16">
        <v>430</v>
      </c>
      <c r="G494" s="16">
        <f t="shared" si="4"/>
        <v>23994</v>
      </c>
      <c r="H494" s="12"/>
      <c r="I494" s="6"/>
      <c r="J494" s="6"/>
      <c r="K494" s="2"/>
    </row>
    <row r="495" spans="2:11" ht="15.75" customHeight="1">
      <c r="B495" s="108" t="s">
        <v>87</v>
      </c>
      <c r="C495" s="127"/>
      <c r="D495" s="12" t="s">
        <v>53</v>
      </c>
      <c r="E495" s="16">
        <v>50.6</v>
      </c>
      <c r="F495" s="16">
        <v>80</v>
      </c>
      <c r="G495" s="16">
        <f t="shared" si="4"/>
        <v>4048</v>
      </c>
      <c r="H495" s="12"/>
      <c r="I495" s="6"/>
      <c r="J495" s="6"/>
      <c r="K495" s="2"/>
    </row>
    <row r="496" spans="2:11" ht="15.75" customHeight="1">
      <c r="B496" s="108" t="s">
        <v>98</v>
      </c>
      <c r="C496" s="127"/>
      <c r="D496" s="12" t="s">
        <v>10</v>
      </c>
      <c r="E496" s="16">
        <v>13</v>
      </c>
      <c r="F496" s="16">
        <v>2000</v>
      </c>
      <c r="G496" s="16">
        <f t="shared" si="4"/>
        <v>26000</v>
      </c>
      <c r="H496" s="12"/>
      <c r="I496" s="6"/>
      <c r="J496" s="6"/>
      <c r="K496" s="2"/>
    </row>
    <row r="497" spans="2:11" ht="15.75" customHeight="1">
      <c r="B497" s="108" t="s">
        <v>102</v>
      </c>
      <c r="C497" s="127"/>
      <c r="D497" s="12" t="s">
        <v>10</v>
      </c>
      <c r="E497" s="16">
        <v>13</v>
      </c>
      <c r="F497" s="16">
        <v>3300</v>
      </c>
      <c r="G497" s="16">
        <f>E497*F497</f>
        <v>42900</v>
      </c>
      <c r="H497" s="12"/>
      <c r="I497" s="6"/>
      <c r="J497" s="6"/>
      <c r="K497" s="2"/>
    </row>
    <row r="498" spans="2:11" ht="15.75" customHeight="1">
      <c r="B498" s="108" t="s">
        <v>72</v>
      </c>
      <c r="C498" s="109"/>
      <c r="D498" s="12" t="s">
        <v>24</v>
      </c>
      <c r="E498" s="21">
        <v>53.509</v>
      </c>
      <c r="F498" s="12">
        <v>45.55</v>
      </c>
      <c r="G498" s="12">
        <f t="shared" si="4"/>
        <v>2437.3349499999999</v>
      </c>
      <c r="H498" s="12"/>
      <c r="I498" s="6"/>
      <c r="J498" s="6"/>
      <c r="K498" s="2"/>
    </row>
    <row r="499" spans="2:11" ht="15.75" hidden="1">
      <c r="B499" s="149" t="s">
        <v>26</v>
      </c>
      <c r="C499" s="150"/>
      <c r="D499" s="16" t="s">
        <v>13</v>
      </c>
      <c r="E499" s="34"/>
      <c r="F499" s="34"/>
      <c r="G499" s="34"/>
      <c r="H499" s="12"/>
      <c r="I499" s="6"/>
      <c r="J499" s="6"/>
      <c r="K499" s="2"/>
    </row>
    <row r="500" spans="2:11" ht="19.5">
      <c r="B500" s="104" t="s">
        <v>289</v>
      </c>
      <c r="C500" s="157"/>
      <c r="D500" s="67"/>
      <c r="E500" s="68"/>
      <c r="F500" s="69"/>
      <c r="G500" s="28">
        <f>G469+G476+G477+G479</f>
        <v>294957.6116604</v>
      </c>
      <c r="H500" s="12"/>
      <c r="I500" s="6"/>
      <c r="J500" s="6"/>
      <c r="K500" s="2"/>
    </row>
    <row r="501" spans="2:11" ht="146.25" customHeight="1">
      <c r="B501" s="108" t="s">
        <v>160</v>
      </c>
      <c r="C501" s="109"/>
      <c r="D501" s="12" t="s">
        <v>14</v>
      </c>
      <c r="E501" s="16">
        <v>101.14</v>
      </c>
      <c r="F501" s="17">
        <v>165</v>
      </c>
      <c r="G501" s="16">
        <f>E501*F501</f>
        <v>16688.099999999999</v>
      </c>
      <c r="H501" s="12"/>
      <c r="I501" s="6"/>
      <c r="J501" s="6"/>
      <c r="K501" s="2"/>
    </row>
    <row r="502" spans="2:11" ht="15.75">
      <c r="B502" s="104" t="s">
        <v>290</v>
      </c>
      <c r="C502" s="105"/>
      <c r="D502" s="16" t="s">
        <v>23</v>
      </c>
      <c r="E502" s="35"/>
      <c r="F502" s="36">
        <v>30.2</v>
      </c>
      <c r="G502" s="22">
        <f>G501*30.2%</f>
        <v>5039.8061999999991</v>
      </c>
      <c r="H502" s="12"/>
      <c r="I502" s="6"/>
      <c r="J502" s="6"/>
      <c r="K502" s="2"/>
    </row>
    <row r="503" spans="2:11" ht="15.75">
      <c r="B503" s="104" t="s">
        <v>291</v>
      </c>
      <c r="C503" s="157"/>
      <c r="D503" s="160"/>
      <c r="E503" s="66"/>
      <c r="F503" s="25"/>
      <c r="G503" s="14">
        <f>G501+G502</f>
        <v>21727.906199999998</v>
      </c>
      <c r="H503" s="12"/>
      <c r="I503" s="6"/>
      <c r="J503" s="6"/>
      <c r="K503" s="2"/>
    </row>
    <row r="504" spans="2:11" ht="19.5">
      <c r="B504" s="38"/>
      <c r="C504" s="112" t="s">
        <v>149</v>
      </c>
      <c r="D504" s="113"/>
      <c r="E504" s="45"/>
      <c r="F504" s="40"/>
      <c r="G504" s="40">
        <f>G500+G501+G502</f>
        <v>316685.51786039997</v>
      </c>
      <c r="H504" s="12"/>
      <c r="I504" s="6"/>
      <c r="J504" s="6"/>
      <c r="K504" s="2"/>
    </row>
    <row r="505" spans="2:11">
      <c r="B505" s="46"/>
      <c r="C505" s="47"/>
      <c r="D505" s="48"/>
      <c r="E505" s="49"/>
      <c r="F505" s="50"/>
      <c r="G505" s="50"/>
      <c r="H505" s="44"/>
      <c r="I505" s="6"/>
      <c r="J505" s="6"/>
      <c r="K505" s="2"/>
    </row>
    <row r="506" spans="2:11" ht="19.5" customHeight="1">
      <c r="B506" s="100" t="s">
        <v>105</v>
      </c>
      <c r="C506" s="138" t="s">
        <v>134</v>
      </c>
      <c r="D506" s="139"/>
      <c r="E506" s="139"/>
      <c r="F506" s="139"/>
      <c r="G506" s="139"/>
      <c r="H506" s="140"/>
      <c r="I506" s="6"/>
      <c r="J506" s="6"/>
      <c r="K506" s="2"/>
    </row>
    <row r="507" spans="2:11" ht="15.75" customHeight="1">
      <c r="B507" s="153" t="s">
        <v>292</v>
      </c>
      <c r="C507" s="154"/>
      <c r="D507" s="77"/>
      <c r="E507" s="78"/>
      <c r="F507" s="79"/>
      <c r="G507" s="80">
        <f>G509+G510+G511</f>
        <v>3443.6441999999997</v>
      </c>
      <c r="H507" s="77"/>
      <c r="I507" s="6"/>
      <c r="J507" s="6"/>
      <c r="K507" s="2"/>
    </row>
    <row r="508" spans="2:11" ht="15" hidden="1" customHeight="1">
      <c r="B508" s="181" t="s">
        <v>62</v>
      </c>
      <c r="C508" s="182"/>
      <c r="D508" s="77"/>
      <c r="E508" s="81"/>
      <c r="F508" s="81"/>
      <c r="G508" s="77"/>
      <c r="H508" s="77"/>
      <c r="I508" s="6"/>
      <c r="J508" s="6"/>
      <c r="K508" s="2"/>
    </row>
    <row r="509" spans="2:11" ht="15" customHeight="1">
      <c r="B509" s="183"/>
      <c r="C509" s="184"/>
      <c r="D509" s="77" t="s">
        <v>14</v>
      </c>
      <c r="E509" s="81">
        <v>10.66</v>
      </c>
      <c r="F509" s="81">
        <v>148</v>
      </c>
      <c r="G509" s="77">
        <f>E509*F509</f>
        <v>1577.68</v>
      </c>
      <c r="H509" s="77"/>
      <c r="I509" s="6"/>
      <c r="J509" s="6"/>
      <c r="K509" s="2"/>
    </row>
    <row r="510" spans="2:11" ht="15" customHeight="1">
      <c r="B510" s="110" t="s">
        <v>152</v>
      </c>
      <c r="C510" s="111"/>
      <c r="D510" s="16" t="s">
        <v>14</v>
      </c>
      <c r="E510" s="17">
        <v>13.43</v>
      </c>
      <c r="F510" s="17">
        <v>138.94</v>
      </c>
      <c r="G510" s="12">
        <f>E510*F510</f>
        <v>1865.9641999999999</v>
      </c>
      <c r="H510" s="77"/>
      <c r="I510" s="6"/>
      <c r="J510" s="6"/>
      <c r="K510" s="2"/>
    </row>
    <row r="511" spans="2:11" ht="15" hidden="1" customHeight="1">
      <c r="B511" s="155"/>
      <c r="C511" s="156"/>
      <c r="D511" s="77"/>
      <c r="E511" s="81"/>
      <c r="F511" s="81"/>
      <c r="G511" s="77"/>
      <c r="H511" s="77"/>
      <c r="I511" s="6"/>
      <c r="J511" s="6"/>
      <c r="K511" s="2"/>
    </row>
    <row r="512" spans="2:11" ht="18" customHeight="1">
      <c r="B512" s="153" t="s">
        <v>293</v>
      </c>
      <c r="C512" s="154"/>
      <c r="D512" s="77" t="s">
        <v>23</v>
      </c>
      <c r="E512" s="82"/>
      <c r="F512" s="83">
        <v>30.2</v>
      </c>
      <c r="G512" s="80">
        <f>G507*0.302</f>
        <v>1039.9805483999999</v>
      </c>
      <c r="H512" s="77"/>
      <c r="I512" s="6"/>
      <c r="J512" s="6"/>
      <c r="K512" s="2"/>
    </row>
    <row r="513" spans="2:11" ht="14.25" customHeight="1">
      <c r="B513" s="153" t="s">
        <v>25</v>
      </c>
      <c r="C513" s="154"/>
      <c r="D513" s="77"/>
      <c r="E513" s="79"/>
      <c r="F513" s="79"/>
      <c r="G513" s="80">
        <f>G514</f>
        <v>5270</v>
      </c>
      <c r="H513" s="77"/>
      <c r="I513" s="6"/>
      <c r="J513" s="6"/>
      <c r="K513" s="2"/>
    </row>
    <row r="514" spans="2:11" ht="29.25" customHeight="1">
      <c r="B514" s="135" t="s">
        <v>18</v>
      </c>
      <c r="C514" s="136"/>
      <c r="D514" s="77" t="s">
        <v>15</v>
      </c>
      <c r="E514" s="77">
        <v>10.54</v>
      </c>
      <c r="F514" s="77">
        <v>500</v>
      </c>
      <c r="G514" s="77">
        <f>E514*F514</f>
        <v>5270</v>
      </c>
      <c r="H514" s="77"/>
      <c r="I514" s="6"/>
      <c r="J514" s="6"/>
      <c r="K514" s="2"/>
    </row>
    <row r="515" spans="2:11" ht="15.75" customHeight="1">
      <c r="B515" s="153" t="s">
        <v>294</v>
      </c>
      <c r="C515" s="154"/>
      <c r="D515" s="77"/>
      <c r="E515" s="79"/>
      <c r="F515" s="79"/>
      <c r="G515" s="80">
        <f>G518+G516+G517</f>
        <v>546665.39145</v>
      </c>
      <c r="H515" s="77"/>
      <c r="I515" s="6"/>
      <c r="J515" s="6"/>
      <c r="K515" s="2"/>
    </row>
    <row r="516" spans="2:11" ht="13.5" customHeight="1">
      <c r="B516" s="135" t="s">
        <v>103</v>
      </c>
      <c r="C516" s="136"/>
      <c r="D516" s="77" t="s">
        <v>10</v>
      </c>
      <c r="E516" s="77">
        <v>4</v>
      </c>
      <c r="F516" s="77">
        <v>66000</v>
      </c>
      <c r="G516" s="77">
        <f>E516*F516</f>
        <v>264000</v>
      </c>
      <c r="H516" s="77"/>
      <c r="I516" s="6"/>
      <c r="J516" s="6"/>
      <c r="K516" s="2"/>
    </row>
    <row r="517" spans="2:11" ht="15.75" customHeight="1">
      <c r="B517" s="135" t="s">
        <v>104</v>
      </c>
      <c r="C517" s="136"/>
      <c r="D517" s="77" t="s">
        <v>10</v>
      </c>
      <c r="E517" s="77">
        <v>24</v>
      </c>
      <c r="F517" s="77">
        <v>11760</v>
      </c>
      <c r="G517" s="77">
        <f>E517*F517</f>
        <v>282240</v>
      </c>
      <c r="H517" s="77"/>
      <c r="I517" s="6"/>
      <c r="J517" s="6"/>
      <c r="K517" s="2"/>
    </row>
    <row r="518" spans="2:11" ht="17.25" customHeight="1">
      <c r="B518" s="135" t="s">
        <v>72</v>
      </c>
      <c r="C518" s="136"/>
      <c r="D518" s="77" t="s">
        <v>24</v>
      </c>
      <c r="E518" s="84">
        <v>9.3390000000000004</v>
      </c>
      <c r="F518" s="77">
        <v>45.55</v>
      </c>
      <c r="G518" s="77">
        <f>E518*F518</f>
        <v>425.39145000000002</v>
      </c>
      <c r="H518" s="77"/>
      <c r="I518" s="6"/>
      <c r="J518" s="6"/>
      <c r="K518" s="2"/>
    </row>
    <row r="519" spans="2:11" ht="21" customHeight="1">
      <c r="B519" s="179" t="s">
        <v>295</v>
      </c>
      <c r="C519" s="180"/>
      <c r="D519" s="85"/>
      <c r="E519" s="86"/>
      <c r="F519" s="77"/>
      <c r="G519" s="76">
        <v>556419.01</v>
      </c>
      <c r="H519" s="77"/>
      <c r="I519" s="6"/>
      <c r="J519" s="6"/>
      <c r="K519" s="2"/>
    </row>
    <row r="520" spans="2:11" ht="141.75" customHeight="1">
      <c r="B520" s="135" t="s">
        <v>150</v>
      </c>
      <c r="C520" s="136"/>
      <c r="D520" s="77" t="s">
        <v>14</v>
      </c>
      <c r="E520" s="77">
        <v>12.03</v>
      </c>
      <c r="F520" s="81">
        <v>165</v>
      </c>
      <c r="G520" s="77">
        <f>E520*F520</f>
        <v>1984.9499999999998</v>
      </c>
      <c r="H520" s="77"/>
      <c r="I520" s="6"/>
      <c r="J520" s="6"/>
      <c r="K520" s="2"/>
    </row>
    <row r="521" spans="2:11" ht="16.5" customHeight="1">
      <c r="B521" s="153" t="s">
        <v>296</v>
      </c>
      <c r="C521" s="154"/>
      <c r="D521" s="77" t="s">
        <v>23</v>
      </c>
      <c r="E521" s="82"/>
      <c r="F521" s="83">
        <v>30.2</v>
      </c>
      <c r="G521" s="87">
        <f>G520*30.2%</f>
        <v>599.45489999999995</v>
      </c>
      <c r="H521" s="77"/>
      <c r="I521" s="6"/>
      <c r="J521" s="6"/>
      <c r="K521" s="2"/>
    </row>
    <row r="522" spans="2:11" ht="18.75" customHeight="1">
      <c r="B522" s="104" t="s">
        <v>297</v>
      </c>
      <c r="C522" s="157"/>
      <c r="D522" s="160"/>
      <c r="E522" s="66"/>
      <c r="F522" s="25"/>
      <c r="G522" s="14">
        <f>G520+G521</f>
        <v>2584.4048999999995</v>
      </c>
      <c r="H522" s="77"/>
      <c r="I522" s="6"/>
      <c r="J522" s="6"/>
      <c r="K522" s="2"/>
    </row>
    <row r="523" spans="2:11" ht="15.75" customHeight="1">
      <c r="B523" s="88"/>
      <c r="C523" s="112" t="s">
        <v>149</v>
      </c>
      <c r="D523" s="113"/>
      <c r="E523" s="89"/>
      <c r="F523" s="76"/>
      <c r="G523" s="76">
        <f>G519+G520+G521</f>
        <v>559003.41489999997</v>
      </c>
      <c r="H523" s="77"/>
      <c r="I523" s="6"/>
      <c r="J523" s="6"/>
      <c r="K523" s="2"/>
    </row>
    <row r="524" spans="2:11" ht="15.75" customHeight="1">
      <c r="B524" s="88"/>
      <c r="C524" s="98"/>
      <c r="D524" s="99"/>
      <c r="E524" s="101"/>
      <c r="F524" s="101"/>
      <c r="G524" s="101"/>
      <c r="H524" s="102"/>
      <c r="I524" s="6"/>
      <c r="J524" s="6"/>
      <c r="K524" s="2"/>
    </row>
    <row r="525" spans="2:11" ht="19.5" customHeight="1">
      <c r="B525" s="11" t="s">
        <v>48</v>
      </c>
      <c r="C525" s="144" t="s">
        <v>135</v>
      </c>
      <c r="D525" s="145"/>
      <c r="E525" s="145"/>
      <c r="F525" s="145"/>
      <c r="G525" s="145"/>
      <c r="H525" s="146"/>
      <c r="I525" s="6"/>
      <c r="J525" s="6"/>
      <c r="K525" s="2"/>
    </row>
    <row r="526" spans="2:11" ht="15.75">
      <c r="B526" s="104" t="s">
        <v>298</v>
      </c>
      <c r="C526" s="105"/>
      <c r="D526" s="16"/>
      <c r="E526" s="33"/>
      <c r="F526" s="34"/>
      <c r="G526" s="61">
        <f>G528+G529+G530+G531+G532</f>
        <v>30526.596400000002</v>
      </c>
      <c r="H526" s="12"/>
      <c r="I526" s="6"/>
      <c r="J526" s="6"/>
      <c r="K526" s="2"/>
    </row>
    <row r="527" spans="2:11" ht="2.25" hidden="1" customHeight="1">
      <c r="B527" s="106" t="s">
        <v>62</v>
      </c>
      <c r="C527" s="166"/>
      <c r="D527" s="16" t="s">
        <v>14</v>
      </c>
      <c r="E527" s="41"/>
      <c r="F527" s="16">
        <v>482.4</v>
      </c>
      <c r="G527" s="16">
        <f>E527*F527</f>
        <v>0</v>
      </c>
      <c r="H527" s="12"/>
      <c r="I527" s="6"/>
      <c r="J527" s="6"/>
      <c r="K527" s="2"/>
    </row>
    <row r="528" spans="2:11">
      <c r="B528" s="167"/>
      <c r="C528" s="168"/>
      <c r="D528" s="16" t="s">
        <v>14</v>
      </c>
      <c r="E528" s="16">
        <v>47.55</v>
      </c>
      <c r="F528" s="17">
        <v>148</v>
      </c>
      <c r="G528" s="16">
        <f>E528*F528</f>
        <v>7037.4</v>
      </c>
      <c r="H528" s="12"/>
      <c r="I528" s="6"/>
      <c r="J528" s="6"/>
      <c r="K528" s="2"/>
    </row>
    <row r="529" spans="2:11" ht="15" customHeight="1">
      <c r="B529" s="110" t="s">
        <v>152</v>
      </c>
      <c r="C529" s="111"/>
      <c r="D529" s="16" t="s">
        <v>14</v>
      </c>
      <c r="E529" s="17">
        <v>169.06</v>
      </c>
      <c r="F529" s="17">
        <v>138.94</v>
      </c>
      <c r="G529" s="12">
        <f>E529*F529</f>
        <v>23489.196400000001</v>
      </c>
      <c r="H529" s="12"/>
      <c r="I529" s="6"/>
      <c r="J529" s="6"/>
      <c r="K529" s="2"/>
    </row>
    <row r="530" spans="2:11" ht="16.5" hidden="1" customHeight="1">
      <c r="B530" s="110"/>
      <c r="C530" s="114"/>
      <c r="D530" s="16"/>
      <c r="E530" s="16"/>
      <c r="F530" s="17"/>
      <c r="G530" s="16"/>
      <c r="H530" s="12"/>
      <c r="I530" s="6"/>
      <c r="J530" s="6"/>
      <c r="K530" s="2"/>
    </row>
    <row r="531" spans="2:11" ht="32.25" hidden="1" customHeight="1">
      <c r="B531" s="110"/>
      <c r="C531" s="114"/>
      <c r="D531" s="12"/>
      <c r="E531" s="15"/>
      <c r="F531" s="17"/>
      <c r="G531" s="12"/>
      <c r="H531" s="12"/>
      <c r="I531" s="6"/>
      <c r="J531" s="6"/>
      <c r="K531" s="2"/>
    </row>
    <row r="532" spans="2:11" ht="20.25" hidden="1" customHeight="1">
      <c r="B532" s="110"/>
      <c r="C532" s="114"/>
      <c r="D532" s="16"/>
      <c r="E532" s="17"/>
      <c r="F532" s="17"/>
      <c r="G532" s="16"/>
      <c r="H532" s="12"/>
      <c r="I532" s="6"/>
      <c r="J532" s="6"/>
      <c r="K532" s="2"/>
    </row>
    <row r="533" spans="2:11" ht="15.75">
      <c r="B533" s="104" t="s">
        <v>299</v>
      </c>
      <c r="C533" s="105"/>
      <c r="D533" s="16" t="s">
        <v>23</v>
      </c>
      <c r="E533" s="35"/>
      <c r="F533" s="36">
        <v>30.2</v>
      </c>
      <c r="G533" s="61">
        <f>G526*0.302</f>
        <v>9219.0321127999996</v>
      </c>
      <c r="H533" s="12"/>
      <c r="I533" s="6"/>
      <c r="J533" s="6"/>
      <c r="K533" s="2"/>
    </row>
    <row r="534" spans="2:11" ht="15.75">
      <c r="B534" s="104" t="s">
        <v>300</v>
      </c>
      <c r="C534" s="105"/>
      <c r="D534" s="16"/>
      <c r="E534" s="34"/>
      <c r="F534" s="34"/>
      <c r="G534" s="61">
        <f>G535</f>
        <v>23760</v>
      </c>
      <c r="H534" s="12"/>
      <c r="I534" s="6"/>
      <c r="J534" s="6"/>
      <c r="K534" s="2"/>
    </row>
    <row r="535" spans="2:11" ht="30.75" customHeight="1">
      <c r="B535" s="108" t="s">
        <v>18</v>
      </c>
      <c r="C535" s="109"/>
      <c r="D535" s="16" t="s">
        <v>33</v>
      </c>
      <c r="E535" s="16">
        <v>47.52</v>
      </c>
      <c r="F535" s="16">
        <v>500</v>
      </c>
      <c r="G535" s="16">
        <f>E535*F535</f>
        <v>23760</v>
      </c>
      <c r="H535" s="12"/>
      <c r="I535" s="6"/>
      <c r="J535" s="6"/>
      <c r="K535" s="2"/>
    </row>
    <row r="536" spans="2:11" ht="15.75">
      <c r="B536" s="104" t="s">
        <v>301</v>
      </c>
      <c r="C536" s="105"/>
      <c r="D536" s="16"/>
      <c r="E536" s="34"/>
      <c r="F536" s="34"/>
      <c r="G536" s="61">
        <f>G537+G538+G539+G540+G541+G542+G543+G544+G545+G546+G547+G548+G550+G549</f>
        <v>113902.28805</v>
      </c>
      <c r="H536" s="12"/>
      <c r="I536" s="6"/>
      <c r="J536" s="6"/>
      <c r="K536" s="2"/>
    </row>
    <row r="537" spans="2:11" ht="15.75" customHeight="1">
      <c r="B537" s="108" t="s">
        <v>90</v>
      </c>
      <c r="C537" s="109"/>
      <c r="D537" s="12" t="s">
        <v>53</v>
      </c>
      <c r="E537" s="16">
        <v>50.58</v>
      </c>
      <c r="F537" s="16">
        <v>450</v>
      </c>
      <c r="G537" s="16">
        <f>E537*F537</f>
        <v>22761</v>
      </c>
      <c r="H537" s="12"/>
      <c r="I537" s="6"/>
      <c r="J537" s="6"/>
      <c r="K537" s="2"/>
    </row>
    <row r="538" spans="2:11" ht="15.75" customHeight="1">
      <c r="B538" s="108" t="s">
        <v>101</v>
      </c>
      <c r="C538" s="109"/>
      <c r="D538" s="12" t="s">
        <v>10</v>
      </c>
      <c r="E538" s="16">
        <v>100</v>
      </c>
      <c r="F538" s="16">
        <v>6</v>
      </c>
      <c r="G538" s="16">
        <f>E538*F538</f>
        <v>600</v>
      </c>
      <c r="H538" s="12"/>
      <c r="I538" s="6"/>
      <c r="J538" s="6"/>
      <c r="K538" s="2"/>
    </row>
    <row r="539" spans="2:11" ht="15" customHeight="1">
      <c r="B539" s="108" t="s">
        <v>47</v>
      </c>
      <c r="C539" s="109"/>
      <c r="D539" s="12" t="s">
        <v>12</v>
      </c>
      <c r="E539" s="16">
        <v>25.49</v>
      </c>
      <c r="F539" s="16">
        <v>460</v>
      </c>
      <c r="G539" s="16">
        <f>E539*F539</f>
        <v>11725.4</v>
      </c>
      <c r="H539" s="12"/>
      <c r="I539" s="6"/>
      <c r="J539" s="6"/>
      <c r="K539" s="2"/>
    </row>
    <row r="540" spans="2:11" ht="17.25" customHeight="1">
      <c r="B540" s="108" t="s">
        <v>88</v>
      </c>
      <c r="C540" s="109"/>
      <c r="D540" s="12" t="s">
        <v>53</v>
      </c>
      <c r="E540" s="16">
        <v>60.53</v>
      </c>
      <c r="F540" s="16">
        <v>650</v>
      </c>
      <c r="G540" s="16">
        <f>E540*F540</f>
        <v>39344.5</v>
      </c>
      <c r="H540" s="12"/>
      <c r="I540" s="6"/>
      <c r="J540" s="6"/>
      <c r="K540" s="2"/>
    </row>
    <row r="541" spans="2:11" ht="15.75" customHeight="1">
      <c r="B541" s="108" t="s">
        <v>40</v>
      </c>
      <c r="C541" s="127"/>
      <c r="D541" s="12" t="s">
        <v>10</v>
      </c>
      <c r="E541" s="16">
        <v>150</v>
      </c>
      <c r="F541" s="16">
        <v>92</v>
      </c>
      <c r="G541" s="16">
        <f t="shared" ref="G541:G549" si="5">E541*F541</f>
        <v>13800</v>
      </c>
      <c r="H541" s="12"/>
      <c r="I541" s="6"/>
      <c r="J541" s="6"/>
      <c r="K541" s="2"/>
    </row>
    <row r="542" spans="2:11" ht="15.75" customHeight="1">
      <c r="B542" s="108" t="s">
        <v>42</v>
      </c>
      <c r="C542" s="127"/>
      <c r="D542" s="12" t="s">
        <v>83</v>
      </c>
      <c r="E542" s="16">
        <v>10</v>
      </c>
      <c r="F542" s="16">
        <v>1341</v>
      </c>
      <c r="G542" s="16">
        <f t="shared" si="5"/>
        <v>13410</v>
      </c>
      <c r="H542" s="12"/>
      <c r="I542" s="6"/>
      <c r="J542" s="6"/>
      <c r="K542" s="2"/>
    </row>
    <row r="543" spans="2:11" ht="15.75" customHeight="1">
      <c r="B543" s="108" t="s">
        <v>68</v>
      </c>
      <c r="C543" s="127"/>
      <c r="D543" s="12" t="s">
        <v>10</v>
      </c>
      <c r="E543" s="16">
        <v>30</v>
      </c>
      <c r="F543" s="16">
        <v>44.64</v>
      </c>
      <c r="G543" s="16">
        <f t="shared" si="5"/>
        <v>1339.2</v>
      </c>
      <c r="H543" s="12"/>
      <c r="I543" s="6"/>
      <c r="J543" s="6"/>
      <c r="K543" s="2"/>
    </row>
    <row r="544" spans="2:11" ht="15.75" customHeight="1">
      <c r="B544" s="108" t="s">
        <v>69</v>
      </c>
      <c r="C544" s="127"/>
      <c r="D544" s="12" t="s">
        <v>10</v>
      </c>
      <c r="E544" s="16">
        <v>30</v>
      </c>
      <c r="F544" s="16">
        <v>52.2</v>
      </c>
      <c r="G544" s="16">
        <f t="shared" si="5"/>
        <v>1566</v>
      </c>
      <c r="H544" s="12"/>
      <c r="I544" s="6"/>
      <c r="J544" s="6"/>
      <c r="K544" s="2"/>
    </row>
    <row r="545" spans="2:11" ht="15.75" customHeight="1">
      <c r="B545" s="108" t="s">
        <v>94</v>
      </c>
      <c r="C545" s="109"/>
      <c r="D545" s="12" t="s">
        <v>10</v>
      </c>
      <c r="E545" s="16">
        <v>100</v>
      </c>
      <c r="F545" s="16">
        <v>3</v>
      </c>
      <c r="G545" s="16">
        <f t="shared" si="5"/>
        <v>300</v>
      </c>
      <c r="H545" s="12"/>
      <c r="I545" s="6"/>
      <c r="J545" s="6"/>
      <c r="K545" s="2"/>
    </row>
    <row r="546" spans="2:11" ht="15.75" customHeight="1">
      <c r="B546" s="137" t="s">
        <v>29</v>
      </c>
      <c r="C546" s="127"/>
      <c r="D546" s="12" t="s">
        <v>24</v>
      </c>
      <c r="E546" s="16">
        <v>5</v>
      </c>
      <c r="F546" s="16">
        <v>80</v>
      </c>
      <c r="G546" s="16">
        <f t="shared" si="5"/>
        <v>400</v>
      </c>
      <c r="H546" s="12"/>
      <c r="I546" s="6"/>
      <c r="J546" s="6"/>
      <c r="K546" s="2"/>
    </row>
    <row r="547" spans="2:11" ht="15.75" customHeight="1">
      <c r="B547" s="108" t="s">
        <v>84</v>
      </c>
      <c r="C547" s="109"/>
      <c r="D547" s="12" t="s">
        <v>53</v>
      </c>
      <c r="E547" s="16">
        <v>50.47</v>
      </c>
      <c r="F547" s="16">
        <v>105</v>
      </c>
      <c r="G547" s="16">
        <f t="shared" si="5"/>
        <v>5299.3499999999995</v>
      </c>
      <c r="H547" s="12"/>
      <c r="I547" s="6"/>
      <c r="J547" s="6"/>
      <c r="K547" s="2"/>
    </row>
    <row r="548" spans="2:11" ht="15.75" customHeight="1">
      <c r="B548" s="108" t="s">
        <v>91</v>
      </c>
      <c r="C548" s="109"/>
      <c r="D548" s="12" t="s">
        <v>10</v>
      </c>
      <c r="E548" s="16">
        <v>100</v>
      </c>
      <c r="F548" s="16">
        <v>2</v>
      </c>
      <c r="G548" s="16">
        <f t="shared" si="5"/>
        <v>200</v>
      </c>
      <c r="H548" s="12"/>
      <c r="I548" s="6"/>
      <c r="J548" s="6"/>
      <c r="K548" s="2"/>
    </row>
    <row r="549" spans="2:11" ht="15.75" customHeight="1">
      <c r="B549" s="108" t="s">
        <v>66</v>
      </c>
      <c r="C549" s="141"/>
      <c r="D549" s="12" t="s">
        <v>10</v>
      </c>
      <c r="E549" s="16">
        <v>50</v>
      </c>
      <c r="F549" s="16">
        <v>20</v>
      </c>
      <c r="G549" s="16">
        <f t="shared" si="5"/>
        <v>1000</v>
      </c>
      <c r="H549" s="12"/>
      <c r="I549" s="6"/>
      <c r="J549" s="6"/>
      <c r="K549" s="2"/>
    </row>
    <row r="550" spans="2:11" ht="15.75" customHeight="1">
      <c r="B550" s="108" t="s">
        <v>72</v>
      </c>
      <c r="C550" s="109"/>
      <c r="D550" s="12" t="s">
        <v>24</v>
      </c>
      <c r="E550" s="21">
        <v>47.350999999999999</v>
      </c>
      <c r="F550" s="12">
        <v>45.55</v>
      </c>
      <c r="G550" s="12">
        <f>E550*F550</f>
        <v>2156.8380499999998</v>
      </c>
      <c r="H550" s="12"/>
      <c r="I550" s="6"/>
      <c r="J550" s="6"/>
      <c r="K550" s="2"/>
    </row>
    <row r="551" spans="2:11" ht="15.75" hidden="1">
      <c r="B551" s="149" t="s">
        <v>26</v>
      </c>
      <c r="C551" s="150"/>
      <c r="D551" s="16" t="s">
        <v>13</v>
      </c>
      <c r="E551" s="34"/>
      <c r="F551" s="34"/>
      <c r="G551" s="34"/>
      <c r="H551" s="12"/>
      <c r="I551" s="6"/>
      <c r="J551" s="6"/>
      <c r="K551" s="2"/>
    </row>
    <row r="552" spans="2:11" ht="19.5">
      <c r="B552" s="118" t="s">
        <v>302</v>
      </c>
      <c r="C552" s="126"/>
      <c r="D552" s="67"/>
      <c r="E552" s="68"/>
      <c r="F552" s="69"/>
      <c r="G552" s="28">
        <f>G526+G533+G534+G536</f>
        <v>177407.9165628</v>
      </c>
      <c r="H552" s="12"/>
      <c r="I552" s="6"/>
      <c r="J552" s="6"/>
      <c r="K552" s="2"/>
    </row>
    <row r="553" spans="2:11" ht="146.25" customHeight="1">
      <c r="B553" s="108" t="s">
        <v>76</v>
      </c>
      <c r="C553" s="109"/>
      <c r="D553" s="12" t="s">
        <v>14</v>
      </c>
      <c r="E553" s="16">
        <v>47.06</v>
      </c>
      <c r="F553" s="17">
        <v>165</v>
      </c>
      <c r="G553" s="16">
        <f>E553*F553</f>
        <v>7764.9000000000005</v>
      </c>
      <c r="H553" s="12"/>
      <c r="I553" s="6"/>
      <c r="J553" s="6"/>
      <c r="K553" s="2"/>
    </row>
    <row r="554" spans="2:11" ht="15.75">
      <c r="B554" s="104" t="s">
        <v>303</v>
      </c>
      <c r="C554" s="105"/>
      <c r="D554" s="16" t="s">
        <v>23</v>
      </c>
      <c r="E554" s="35"/>
      <c r="F554" s="36">
        <v>30.2</v>
      </c>
      <c r="G554" s="22">
        <f>G553*30.2%</f>
        <v>2344.9998000000001</v>
      </c>
      <c r="H554" s="12"/>
      <c r="I554" s="6"/>
      <c r="J554" s="6"/>
      <c r="K554" s="2"/>
    </row>
    <row r="555" spans="2:11" ht="19.5">
      <c r="B555" s="118" t="s">
        <v>304</v>
      </c>
      <c r="C555" s="119"/>
      <c r="D555" s="169"/>
      <c r="E555" s="66"/>
      <c r="F555" s="25"/>
      <c r="G555" s="14">
        <f>G553+G554</f>
        <v>10109.899800000001</v>
      </c>
      <c r="H555" s="12"/>
      <c r="I555" s="6"/>
      <c r="J555" s="6"/>
      <c r="K555" s="2"/>
    </row>
    <row r="556" spans="2:11" ht="19.5">
      <c r="B556" s="38"/>
      <c r="C556" s="112" t="s">
        <v>149</v>
      </c>
      <c r="D556" s="113"/>
      <c r="E556" s="45"/>
      <c r="F556" s="40"/>
      <c r="G556" s="40">
        <f>G552+G553+G554</f>
        <v>187517.81636279999</v>
      </c>
      <c r="H556" s="12"/>
      <c r="I556" s="6"/>
      <c r="J556" s="6"/>
      <c r="K556" s="2"/>
    </row>
    <row r="557" spans="2:11">
      <c r="B557" s="46"/>
      <c r="C557" s="47"/>
      <c r="D557" s="48"/>
      <c r="E557" s="49"/>
      <c r="F557" s="50"/>
      <c r="G557" s="50"/>
      <c r="H557" s="44"/>
      <c r="I557" s="6"/>
      <c r="J557" s="6"/>
      <c r="K557" s="2"/>
    </row>
    <row r="558" spans="2:11" ht="19.5" customHeight="1">
      <c r="B558" s="11" t="s">
        <v>49</v>
      </c>
      <c r="C558" s="144" t="s">
        <v>136</v>
      </c>
      <c r="D558" s="145"/>
      <c r="E558" s="145"/>
      <c r="F558" s="145"/>
      <c r="G558" s="145"/>
      <c r="H558" s="146"/>
      <c r="I558" s="6"/>
      <c r="J558" s="6"/>
      <c r="K558" s="2"/>
    </row>
    <row r="559" spans="2:11" ht="15.75">
      <c r="B559" s="104" t="s">
        <v>305</v>
      </c>
      <c r="C559" s="105"/>
      <c r="D559" s="16"/>
      <c r="E559" s="34"/>
      <c r="F559" s="34"/>
      <c r="G559" s="61">
        <f>G561+G563+G564+G565</f>
        <v>5990.2278000000006</v>
      </c>
      <c r="H559" s="12"/>
      <c r="I559" s="6"/>
      <c r="J559" s="6"/>
      <c r="K559" s="2"/>
    </row>
    <row r="560" spans="2:11" ht="2.25" hidden="1" customHeight="1">
      <c r="B560" s="106" t="s">
        <v>62</v>
      </c>
      <c r="C560" s="166"/>
      <c r="D560" s="16" t="s">
        <v>14</v>
      </c>
      <c r="E560" s="16"/>
      <c r="F560" s="16">
        <v>482.4</v>
      </c>
      <c r="G560" s="16">
        <f>E560*F560</f>
        <v>0</v>
      </c>
      <c r="H560" s="12"/>
      <c r="I560" s="6"/>
      <c r="J560" s="6"/>
      <c r="K560" s="2"/>
    </row>
    <row r="561" spans="2:11">
      <c r="B561" s="167"/>
      <c r="C561" s="168"/>
      <c r="D561" s="16" t="s">
        <v>14</v>
      </c>
      <c r="E561" s="16">
        <v>14.78</v>
      </c>
      <c r="F561" s="17">
        <v>148</v>
      </c>
      <c r="G561" s="16">
        <f>E561*F561</f>
        <v>2187.44</v>
      </c>
      <c r="H561" s="12"/>
      <c r="I561" s="6"/>
      <c r="J561" s="6"/>
      <c r="K561" s="2"/>
    </row>
    <row r="562" spans="2:11" ht="15.75" hidden="1">
      <c r="B562" s="185"/>
      <c r="C562" s="111"/>
      <c r="D562" s="16"/>
      <c r="E562" s="16"/>
      <c r="F562" s="17">
        <v>128</v>
      </c>
      <c r="G562" s="16"/>
      <c r="H562" s="12"/>
      <c r="I562" s="6"/>
      <c r="J562" s="6"/>
      <c r="K562" s="2"/>
    </row>
    <row r="563" spans="2:11" ht="15" customHeight="1">
      <c r="B563" s="110" t="s">
        <v>152</v>
      </c>
      <c r="C563" s="111"/>
      <c r="D563" s="16" t="s">
        <v>14</v>
      </c>
      <c r="E563" s="17">
        <v>27.37</v>
      </c>
      <c r="F563" s="17">
        <v>138.94</v>
      </c>
      <c r="G563" s="12">
        <f>E563*F563</f>
        <v>3802.7878000000001</v>
      </c>
      <c r="H563" s="12"/>
      <c r="I563" s="6"/>
      <c r="J563" s="6"/>
      <c r="K563" s="2"/>
    </row>
    <row r="564" spans="2:11" ht="30" hidden="1" customHeight="1">
      <c r="B564" s="110"/>
      <c r="C564" s="114"/>
      <c r="D564" s="12"/>
      <c r="E564" s="15"/>
      <c r="F564" s="17"/>
      <c r="G564" s="12"/>
      <c r="H564" s="12"/>
      <c r="I564" s="6"/>
      <c r="J564" s="6"/>
      <c r="K564" s="2"/>
    </row>
    <row r="565" spans="2:11" ht="17.25" hidden="1" customHeight="1">
      <c r="B565" s="110"/>
      <c r="C565" s="114"/>
      <c r="D565" s="16"/>
      <c r="E565" s="17"/>
      <c r="F565" s="17"/>
      <c r="G565" s="16"/>
      <c r="H565" s="12"/>
      <c r="I565" s="6"/>
      <c r="J565" s="6"/>
      <c r="K565" s="2"/>
    </row>
    <row r="566" spans="2:11" ht="15.75">
      <c r="B566" s="104" t="s">
        <v>306</v>
      </c>
      <c r="C566" s="105"/>
      <c r="D566" s="16" t="s">
        <v>23</v>
      </c>
      <c r="E566" s="35"/>
      <c r="F566" s="36">
        <v>30.2</v>
      </c>
      <c r="G566" s="61">
        <v>1809.04</v>
      </c>
      <c r="H566" s="12"/>
      <c r="I566" s="6"/>
      <c r="J566" s="6"/>
      <c r="K566" s="2"/>
    </row>
    <row r="567" spans="2:11" ht="15.75">
      <c r="B567" s="104" t="s">
        <v>307</v>
      </c>
      <c r="C567" s="105"/>
      <c r="D567" s="16"/>
      <c r="E567" s="34"/>
      <c r="F567" s="34"/>
      <c r="G567" s="61">
        <f>G568</f>
        <v>7370</v>
      </c>
      <c r="H567" s="12"/>
      <c r="I567" s="6"/>
      <c r="J567" s="6"/>
      <c r="K567" s="2"/>
    </row>
    <row r="568" spans="2:11" ht="30" customHeight="1">
      <c r="B568" s="108" t="s">
        <v>18</v>
      </c>
      <c r="C568" s="109"/>
      <c r="D568" s="16" t="s">
        <v>33</v>
      </c>
      <c r="E568" s="16">
        <v>14.74</v>
      </c>
      <c r="F568" s="16">
        <v>500</v>
      </c>
      <c r="G568" s="16">
        <f>E568*F568</f>
        <v>7370</v>
      </c>
      <c r="H568" s="12"/>
      <c r="I568" s="6"/>
      <c r="J568" s="6"/>
      <c r="K568" s="2"/>
    </row>
    <row r="569" spans="2:11" ht="15.75">
      <c r="B569" s="104" t="s">
        <v>308</v>
      </c>
      <c r="C569" s="105"/>
      <c r="D569" s="16"/>
      <c r="E569" s="34"/>
      <c r="F569" s="34"/>
      <c r="G569" s="61">
        <f>G570+G572+G573+G575+G574</f>
        <v>16007.548500000001</v>
      </c>
      <c r="H569" s="12"/>
      <c r="I569" s="6"/>
      <c r="J569" s="6"/>
      <c r="K569" s="2"/>
    </row>
    <row r="570" spans="2:11" ht="15.75" customHeight="1">
      <c r="B570" s="108" t="s">
        <v>78</v>
      </c>
      <c r="C570" s="127"/>
      <c r="D570" s="12" t="s">
        <v>10</v>
      </c>
      <c r="E570" s="16">
        <v>20</v>
      </c>
      <c r="F570" s="16">
        <v>70</v>
      </c>
      <c r="G570" s="16">
        <f>E570*F570</f>
        <v>1400</v>
      </c>
      <c r="H570" s="12"/>
      <c r="I570" s="6"/>
      <c r="J570" s="6"/>
      <c r="K570" s="2"/>
    </row>
    <row r="571" spans="2:11" ht="1.5" hidden="1" customHeight="1">
      <c r="B571" s="137"/>
      <c r="C571" s="127"/>
      <c r="D571" s="16"/>
      <c r="E571" s="16"/>
      <c r="F571" s="16"/>
      <c r="G571" s="16"/>
      <c r="H571" s="12"/>
      <c r="I571" s="6"/>
      <c r="J571" s="6"/>
      <c r="K571" s="2"/>
    </row>
    <row r="572" spans="2:11" ht="15.75" customHeight="1">
      <c r="B572" s="108" t="s">
        <v>106</v>
      </c>
      <c r="C572" s="127"/>
      <c r="D572" s="16" t="s">
        <v>10</v>
      </c>
      <c r="E572" s="16">
        <v>600</v>
      </c>
      <c r="F572" s="16">
        <v>5</v>
      </c>
      <c r="G572" s="16">
        <f>E572*F572</f>
        <v>3000</v>
      </c>
      <c r="H572" s="12"/>
      <c r="I572" s="6"/>
      <c r="J572" s="6"/>
      <c r="K572" s="2"/>
    </row>
    <row r="573" spans="2:11" ht="15.75" customHeight="1">
      <c r="B573" s="108" t="s">
        <v>82</v>
      </c>
      <c r="C573" s="127"/>
      <c r="D573" s="12" t="s">
        <v>10</v>
      </c>
      <c r="E573" s="16">
        <v>20</v>
      </c>
      <c r="F573" s="16">
        <v>20</v>
      </c>
      <c r="G573" s="16">
        <f>E573*F573</f>
        <v>400</v>
      </c>
      <c r="H573" s="12"/>
      <c r="I573" s="6"/>
      <c r="J573" s="6"/>
      <c r="K573" s="2"/>
    </row>
    <row r="574" spans="2:11" ht="15.75" customHeight="1">
      <c r="B574" s="108" t="s">
        <v>65</v>
      </c>
      <c r="C574" s="127"/>
      <c r="D574" s="12" t="s">
        <v>10</v>
      </c>
      <c r="E574" s="16">
        <v>3</v>
      </c>
      <c r="F574" s="16">
        <v>3504</v>
      </c>
      <c r="G574" s="16">
        <f>E574*F574</f>
        <v>10512</v>
      </c>
      <c r="H574" s="12"/>
      <c r="I574" s="6"/>
      <c r="J574" s="6"/>
      <c r="K574" s="2"/>
    </row>
    <row r="575" spans="2:11" ht="15.75" customHeight="1">
      <c r="B575" s="108" t="s">
        <v>72</v>
      </c>
      <c r="C575" s="109"/>
      <c r="D575" s="12" t="s">
        <v>24</v>
      </c>
      <c r="E575" s="21">
        <v>15.27</v>
      </c>
      <c r="F575" s="12">
        <v>45.55</v>
      </c>
      <c r="G575" s="12">
        <f>E575*F575</f>
        <v>695.54849999999999</v>
      </c>
      <c r="H575" s="12"/>
      <c r="I575" s="6"/>
      <c r="J575" s="6"/>
      <c r="K575" s="2"/>
    </row>
    <row r="576" spans="2:11" ht="7.5" hidden="1" customHeight="1">
      <c r="B576" s="137"/>
      <c r="C576" s="127"/>
      <c r="D576" s="16"/>
      <c r="E576" s="16"/>
      <c r="F576" s="16"/>
      <c r="G576" s="16"/>
      <c r="H576" s="12"/>
      <c r="I576" s="6"/>
      <c r="J576" s="6"/>
      <c r="K576" s="2"/>
    </row>
    <row r="577" spans="2:11" ht="15.75" hidden="1">
      <c r="B577" s="137"/>
      <c r="C577" s="127"/>
      <c r="D577" s="16"/>
      <c r="E577" s="16"/>
      <c r="F577" s="16"/>
      <c r="G577" s="16"/>
      <c r="H577" s="12"/>
      <c r="I577" s="6"/>
      <c r="J577" s="6"/>
      <c r="K577" s="2"/>
    </row>
    <row r="578" spans="2:11" ht="15.75" hidden="1">
      <c r="B578" s="108"/>
      <c r="C578" s="109"/>
      <c r="D578" s="12"/>
      <c r="E578" s="12"/>
      <c r="F578" s="12"/>
      <c r="G578" s="12"/>
      <c r="H578" s="12"/>
      <c r="I578" s="6"/>
      <c r="J578" s="6"/>
      <c r="K578" s="2"/>
    </row>
    <row r="579" spans="2:11" ht="19.5" hidden="1" customHeight="1">
      <c r="B579" s="149" t="s">
        <v>26</v>
      </c>
      <c r="C579" s="150"/>
      <c r="D579" s="16" t="s">
        <v>13</v>
      </c>
      <c r="E579" s="34"/>
      <c r="F579" s="34"/>
      <c r="G579" s="34"/>
      <c r="H579" s="12"/>
      <c r="I579" s="6"/>
      <c r="J579" s="6"/>
      <c r="K579" s="2"/>
    </row>
    <row r="580" spans="2:11" ht="19.5" customHeight="1">
      <c r="B580" s="118" t="s">
        <v>309</v>
      </c>
      <c r="C580" s="126"/>
      <c r="D580" s="67"/>
      <c r="E580" s="68"/>
      <c r="F580" s="69"/>
      <c r="G580" s="28">
        <f>G559+G566+G567+G569</f>
        <v>31176.816300000002</v>
      </c>
      <c r="H580" s="12"/>
      <c r="I580" s="6"/>
      <c r="J580" s="6"/>
      <c r="K580" s="2"/>
    </row>
    <row r="581" spans="2:11" ht="142.5" customHeight="1">
      <c r="B581" s="108" t="s">
        <v>75</v>
      </c>
      <c r="C581" s="109"/>
      <c r="D581" s="12" t="s">
        <v>14</v>
      </c>
      <c r="E581" s="16">
        <v>31.23</v>
      </c>
      <c r="F581" s="17">
        <v>165</v>
      </c>
      <c r="G581" s="16">
        <f>E581*F581</f>
        <v>5152.95</v>
      </c>
      <c r="H581" s="12"/>
      <c r="I581" s="6"/>
      <c r="J581" s="6"/>
      <c r="K581" s="2"/>
    </row>
    <row r="582" spans="2:11" ht="19.5" customHeight="1">
      <c r="B582" s="104" t="s">
        <v>310</v>
      </c>
      <c r="C582" s="105"/>
      <c r="D582" s="16" t="s">
        <v>23</v>
      </c>
      <c r="E582" s="35"/>
      <c r="F582" s="36">
        <v>30.2</v>
      </c>
      <c r="G582" s="22">
        <f>G581*30.2%</f>
        <v>1556.1908999999998</v>
      </c>
      <c r="H582" s="12"/>
      <c r="I582" s="6"/>
      <c r="J582" s="6"/>
      <c r="K582" s="2"/>
    </row>
    <row r="583" spans="2:11" ht="19.5" customHeight="1">
      <c r="B583" s="158" t="s">
        <v>311</v>
      </c>
      <c r="C583" s="207"/>
      <c r="D583" s="208"/>
      <c r="E583" s="66"/>
      <c r="F583" s="25"/>
      <c r="G583" s="14">
        <f>G581+G582</f>
        <v>6709.1408999999994</v>
      </c>
      <c r="H583" s="12"/>
      <c r="I583" s="6"/>
      <c r="J583" s="6"/>
      <c r="K583" s="2"/>
    </row>
    <row r="584" spans="2:11" ht="19.5">
      <c r="B584" s="38"/>
      <c r="C584" s="112" t="s">
        <v>149</v>
      </c>
      <c r="D584" s="113"/>
      <c r="E584" s="10"/>
      <c r="F584" s="40"/>
      <c r="G584" s="40">
        <f>G559+G566+G567+G569+G581+G582</f>
        <v>37885.957200000004</v>
      </c>
      <c r="H584" s="12"/>
      <c r="I584" s="6"/>
      <c r="J584" s="6"/>
      <c r="K584" s="2"/>
    </row>
    <row r="585" spans="2:11">
      <c r="B585" s="46"/>
      <c r="C585" s="47"/>
      <c r="D585" s="48"/>
      <c r="E585" s="49"/>
      <c r="F585" s="50"/>
      <c r="G585" s="50"/>
      <c r="H585" s="44"/>
      <c r="I585" s="6"/>
      <c r="J585" s="6"/>
      <c r="K585" s="2"/>
    </row>
    <row r="586" spans="2:11" ht="35.25" customHeight="1">
      <c r="B586" s="11" t="s">
        <v>107</v>
      </c>
      <c r="C586" s="144" t="s">
        <v>137</v>
      </c>
      <c r="D586" s="145"/>
      <c r="E586" s="145"/>
      <c r="F586" s="145"/>
      <c r="G586" s="145"/>
      <c r="H586" s="146"/>
      <c r="I586" s="6"/>
      <c r="J586" s="6"/>
      <c r="K586" s="2"/>
    </row>
    <row r="587" spans="2:11" ht="15.75">
      <c r="B587" s="104" t="s">
        <v>312</v>
      </c>
      <c r="C587" s="105"/>
      <c r="D587" s="16"/>
      <c r="E587" s="33"/>
      <c r="F587" s="34"/>
      <c r="G587" s="61">
        <f>G589+G590+G592+G593+G594</f>
        <v>67593.994999999995</v>
      </c>
      <c r="H587" s="12"/>
      <c r="I587" s="6"/>
      <c r="J587" s="6"/>
      <c r="K587" s="2"/>
    </row>
    <row r="588" spans="2:11" ht="15" hidden="1" customHeight="1">
      <c r="B588" s="106" t="s">
        <v>62</v>
      </c>
      <c r="C588" s="166"/>
      <c r="D588" s="16" t="s">
        <v>14</v>
      </c>
      <c r="E588" s="41"/>
      <c r="F588" s="16">
        <v>482.4</v>
      </c>
      <c r="G588" s="16">
        <f>E588*F588</f>
        <v>0</v>
      </c>
      <c r="H588" s="12"/>
      <c r="I588" s="6"/>
      <c r="J588" s="6"/>
      <c r="K588" s="2"/>
    </row>
    <row r="589" spans="2:11">
      <c r="B589" s="167"/>
      <c r="C589" s="168"/>
      <c r="D589" s="16" t="s">
        <v>14</v>
      </c>
      <c r="E589" s="17">
        <v>102.56</v>
      </c>
      <c r="F589" s="17">
        <v>148</v>
      </c>
      <c r="G589" s="16">
        <f>E589*F589</f>
        <v>15178.880000000001</v>
      </c>
      <c r="H589" s="12"/>
      <c r="I589" s="6"/>
      <c r="J589" s="6"/>
      <c r="K589" s="2"/>
    </row>
    <row r="590" spans="2:11" ht="15" customHeight="1">
      <c r="B590" s="110" t="s">
        <v>363</v>
      </c>
      <c r="C590" s="114"/>
      <c r="D590" s="12" t="s">
        <v>14</v>
      </c>
      <c r="E590" s="15">
        <v>377.25</v>
      </c>
      <c r="F590" s="15">
        <v>138.94</v>
      </c>
      <c r="G590" s="12">
        <f>E590*F590</f>
        <v>52415.114999999998</v>
      </c>
      <c r="H590" s="12"/>
      <c r="I590" s="6"/>
      <c r="J590" s="6"/>
      <c r="K590" s="2"/>
    </row>
    <row r="591" spans="2:11" ht="30" hidden="1" customHeight="1">
      <c r="B591" s="110"/>
      <c r="C591" s="114"/>
      <c r="D591" s="16"/>
      <c r="E591" s="17"/>
      <c r="F591" s="17">
        <v>128</v>
      </c>
      <c r="G591" s="16"/>
      <c r="H591" s="12"/>
      <c r="I591" s="6"/>
      <c r="J591" s="6"/>
      <c r="K591" s="2"/>
    </row>
    <row r="592" spans="2:11" ht="15" hidden="1" customHeight="1">
      <c r="B592" s="110"/>
      <c r="C592" s="111"/>
      <c r="D592" s="16"/>
      <c r="E592" s="17"/>
      <c r="F592" s="17"/>
      <c r="G592" s="16"/>
      <c r="H592" s="12"/>
      <c r="I592" s="6"/>
      <c r="J592" s="6"/>
      <c r="K592" s="2"/>
    </row>
    <row r="593" spans="2:11" ht="30" hidden="1" customHeight="1">
      <c r="B593" s="110"/>
      <c r="C593" s="114"/>
      <c r="D593" s="12"/>
      <c r="E593" s="15"/>
      <c r="F593" s="17"/>
      <c r="G593" s="12"/>
      <c r="H593" s="12"/>
      <c r="I593" s="6"/>
      <c r="J593" s="6"/>
      <c r="K593" s="2"/>
    </row>
    <row r="594" spans="2:11" ht="19.5" hidden="1" customHeight="1">
      <c r="B594" s="110"/>
      <c r="C594" s="114"/>
      <c r="D594" s="16"/>
      <c r="E594" s="17"/>
      <c r="F594" s="17"/>
      <c r="G594" s="16"/>
      <c r="H594" s="12"/>
      <c r="I594" s="6"/>
      <c r="J594" s="6"/>
      <c r="K594" s="2"/>
    </row>
    <row r="595" spans="2:11" ht="15.75">
      <c r="B595" s="104" t="s">
        <v>313</v>
      </c>
      <c r="C595" s="105"/>
      <c r="D595" s="16" t="s">
        <v>23</v>
      </c>
      <c r="E595" s="35"/>
      <c r="F595" s="36">
        <v>30.2</v>
      </c>
      <c r="G595" s="61">
        <v>20413.38</v>
      </c>
      <c r="H595" s="12"/>
      <c r="I595" s="6"/>
      <c r="J595" s="6"/>
      <c r="K595" s="2"/>
    </row>
    <row r="596" spans="2:11" ht="15.75">
      <c r="B596" s="104" t="s">
        <v>314</v>
      </c>
      <c r="C596" s="105"/>
      <c r="D596" s="16"/>
      <c r="E596" s="34"/>
      <c r="F596" s="34"/>
      <c r="G596" s="61">
        <f>G597+G598</f>
        <v>51455</v>
      </c>
      <c r="H596" s="12"/>
      <c r="I596" s="6"/>
      <c r="J596" s="6"/>
      <c r="K596" s="2"/>
    </row>
    <row r="597" spans="2:11" ht="30.75" customHeight="1">
      <c r="B597" s="108" t="s">
        <v>18</v>
      </c>
      <c r="C597" s="109"/>
      <c r="D597" s="16" t="s">
        <v>33</v>
      </c>
      <c r="E597" s="16">
        <v>101.41</v>
      </c>
      <c r="F597" s="16">
        <v>500</v>
      </c>
      <c r="G597" s="16">
        <f>E597*F597</f>
        <v>50705</v>
      </c>
      <c r="H597" s="12"/>
      <c r="I597" s="6"/>
      <c r="J597" s="6"/>
      <c r="K597" s="2"/>
    </row>
    <row r="598" spans="2:11" ht="15.75" customHeight="1">
      <c r="B598" s="108" t="s">
        <v>333</v>
      </c>
      <c r="C598" s="209"/>
      <c r="D598" s="12" t="s">
        <v>334</v>
      </c>
      <c r="E598" s="16">
        <v>5</v>
      </c>
      <c r="F598" s="16">
        <v>150</v>
      </c>
      <c r="G598" s="16">
        <f>E598*F598</f>
        <v>750</v>
      </c>
      <c r="H598" s="12"/>
      <c r="I598" s="6"/>
      <c r="J598" s="6"/>
      <c r="K598" s="2"/>
    </row>
    <row r="599" spans="2:11" ht="15.75">
      <c r="B599" s="104" t="s">
        <v>315</v>
      </c>
      <c r="C599" s="105"/>
      <c r="D599" s="16"/>
      <c r="E599" s="34"/>
      <c r="F599" s="34"/>
      <c r="G599" s="61">
        <f>G600+G602+G603+G604+G605+G610+G606+G608+G607+G609</f>
        <v>146006.4914</v>
      </c>
      <c r="H599" s="12"/>
      <c r="I599" s="6"/>
      <c r="J599" s="6"/>
      <c r="K599" s="2"/>
    </row>
    <row r="600" spans="2:11" ht="15.75" customHeight="1">
      <c r="B600" s="108" t="s">
        <v>42</v>
      </c>
      <c r="C600" s="127"/>
      <c r="D600" s="12" t="s">
        <v>83</v>
      </c>
      <c r="E600" s="16">
        <v>20</v>
      </c>
      <c r="F600" s="16">
        <v>1341</v>
      </c>
      <c r="G600" s="16">
        <f>E600*F600</f>
        <v>26820</v>
      </c>
      <c r="H600" s="12"/>
      <c r="I600" s="6"/>
      <c r="J600" s="6"/>
      <c r="K600" s="2"/>
    </row>
    <row r="601" spans="2:11" ht="15.75" hidden="1">
      <c r="B601" s="90"/>
      <c r="C601" s="91"/>
      <c r="D601" s="16"/>
      <c r="E601" s="16"/>
      <c r="F601" s="16"/>
      <c r="G601" s="16"/>
      <c r="H601" s="12"/>
      <c r="I601" s="6"/>
      <c r="J601" s="6"/>
      <c r="K601" s="2"/>
    </row>
    <row r="602" spans="2:11" ht="15.75" customHeight="1">
      <c r="B602" s="108" t="s">
        <v>101</v>
      </c>
      <c r="C602" s="109"/>
      <c r="D602" s="12" t="s">
        <v>10</v>
      </c>
      <c r="E602" s="16">
        <v>100</v>
      </c>
      <c r="F602" s="16">
        <v>6</v>
      </c>
      <c r="G602" s="16">
        <f>E602*F602</f>
        <v>600</v>
      </c>
      <c r="H602" s="12"/>
      <c r="I602" s="6"/>
      <c r="J602" s="6"/>
      <c r="K602" s="2"/>
    </row>
    <row r="603" spans="2:11" ht="15.75">
      <c r="B603" s="108" t="s">
        <v>108</v>
      </c>
      <c r="C603" s="109"/>
      <c r="D603" s="12" t="s">
        <v>10</v>
      </c>
      <c r="E603" s="16">
        <v>100</v>
      </c>
      <c r="F603" s="16">
        <v>5</v>
      </c>
      <c r="G603" s="16">
        <f t="shared" ref="G603:G610" si="6">E603*F603</f>
        <v>500</v>
      </c>
      <c r="H603" s="12"/>
      <c r="I603" s="6"/>
      <c r="J603" s="6"/>
      <c r="K603" s="2"/>
    </row>
    <row r="604" spans="2:11" ht="15.75" customHeight="1">
      <c r="B604" s="108" t="s">
        <v>82</v>
      </c>
      <c r="C604" s="127"/>
      <c r="D604" s="12" t="s">
        <v>10</v>
      </c>
      <c r="E604" s="16">
        <v>20</v>
      </c>
      <c r="F604" s="16">
        <v>20</v>
      </c>
      <c r="G604" s="16">
        <f>E604*F604</f>
        <v>400</v>
      </c>
      <c r="H604" s="12"/>
      <c r="I604" s="6"/>
      <c r="J604" s="6"/>
      <c r="K604" s="2"/>
    </row>
    <row r="605" spans="2:11" ht="15.75" customHeight="1">
      <c r="B605" s="108" t="s">
        <v>68</v>
      </c>
      <c r="C605" s="127"/>
      <c r="D605" s="12" t="s">
        <v>10</v>
      </c>
      <c r="E605" s="16">
        <v>100</v>
      </c>
      <c r="F605" s="16">
        <v>44.64</v>
      </c>
      <c r="G605" s="16">
        <f t="shared" si="6"/>
        <v>4464</v>
      </c>
      <c r="H605" s="12"/>
      <c r="I605" s="6"/>
      <c r="J605" s="6"/>
      <c r="K605" s="2"/>
    </row>
    <row r="606" spans="2:11" ht="15.75" customHeight="1">
      <c r="B606" s="108" t="s">
        <v>69</v>
      </c>
      <c r="C606" s="127"/>
      <c r="D606" s="12" t="s">
        <v>10</v>
      </c>
      <c r="E606" s="16">
        <v>100</v>
      </c>
      <c r="F606" s="16">
        <v>52.2</v>
      </c>
      <c r="G606" s="16">
        <f t="shared" si="6"/>
        <v>5220</v>
      </c>
      <c r="H606" s="12"/>
      <c r="I606" s="6"/>
      <c r="J606" s="6"/>
      <c r="K606" s="2"/>
    </row>
    <row r="607" spans="2:11" ht="15.75" customHeight="1">
      <c r="B607" s="108" t="s">
        <v>94</v>
      </c>
      <c r="C607" s="109"/>
      <c r="D607" s="12" t="s">
        <v>10</v>
      </c>
      <c r="E607" s="16">
        <v>200</v>
      </c>
      <c r="F607" s="16">
        <v>3</v>
      </c>
      <c r="G607" s="16">
        <f t="shared" si="6"/>
        <v>600</v>
      </c>
      <c r="H607" s="12"/>
      <c r="I607" s="6"/>
      <c r="J607" s="6"/>
      <c r="K607" s="2"/>
    </row>
    <row r="608" spans="2:11" ht="15.75">
      <c r="B608" s="108" t="s">
        <v>109</v>
      </c>
      <c r="C608" s="109"/>
      <c r="D608" s="12" t="s">
        <v>10</v>
      </c>
      <c r="E608" s="16">
        <v>50</v>
      </c>
      <c r="F608" s="16">
        <v>5</v>
      </c>
      <c r="G608" s="16">
        <f t="shared" si="6"/>
        <v>250</v>
      </c>
      <c r="H608" s="12"/>
      <c r="I608" s="6"/>
      <c r="J608" s="6"/>
      <c r="K608" s="2"/>
    </row>
    <row r="609" spans="2:11" ht="15.75" customHeight="1">
      <c r="B609" s="108" t="s">
        <v>64</v>
      </c>
      <c r="C609" s="109"/>
      <c r="D609" s="12" t="s">
        <v>53</v>
      </c>
      <c r="E609" s="16">
        <v>80.099999999999994</v>
      </c>
      <c r="F609" s="16">
        <v>1295</v>
      </c>
      <c r="G609" s="16">
        <f t="shared" si="6"/>
        <v>103729.49999999999</v>
      </c>
      <c r="H609" s="12"/>
      <c r="I609" s="6"/>
      <c r="J609" s="6"/>
      <c r="K609" s="2"/>
    </row>
    <row r="610" spans="2:11" ht="15.75" customHeight="1">
      <c r="B610" s="108" t="s">
        <v>72</v>
      </c>
      <c r="C610" s="109"/>
      <c r="D610" s="12" t="s">
        <v>24</v>
      </c>
      <c r="E610" s="21">
        <v>75.147999999999996</v>
      </c>
      <c r="F610" s="12">
        <v>45.55</v>
      </c>
      <c r="G610" s="12">
        <f t="shared" si="6"/>
        <v>3422.9913999999994</v>
      </c>
      <c r="H610" s="12"/>
      <c r="I610" s="6"/>
      <c r="J610" s="6"/>
      <c r="K610" s="2"/>
    </row>
    <row r="611" spans="2:11" ht="15.75" hidden="1">
      <c r="B611" s="137"/>
      <c r="C611" s="127"/>
      <c r="D611" s="16"/>
      <c r="E611" s="16"/>
      <c r="F611" s="16"/>
      <c r="G611" s="16"/>
      <c r="H611" s="12"/>
      <c r="I611" s="6"/>
      <c r="J611" s="6"/>
      <c r="K611" s="2"/>
    </row>
    <row r="612" spans="2:11" ht="15.75" hidden="1">
      <c r="B612" s="137"/>
      <c r="C612" s="127"/>
      <c r="D612" s="16"/>
      <c r="E612" s="16"/>
      <c r="F612" s="16"/>
      <c r="G612" s="16"/>
      <c r="H612" s="12"/>
      <c r="I612" s="6"/>
      <c r="J612" s="6"/>
      <c r="K612" s="2"/>
    </row>
    <row r="613" spans="2:11" ht="15.75" hidden="1">
      <c r="B613" s="108"/>
      <c r="C613" s="109"/>
      <c r="D613" s="12"/>
      <c r="E613" s="12"/>
      <c r="F613" s="12"/>
      <c r="G613" s="12"/>
      <c r="H613" s="12"/>
      <c r="I613" s="6"/>
      <c r="J613" s="6"/>
      <c r="K613" s="2"/>
    </row>
    <row r="614" spans="2:11" ht="15.75" hidden="1">
      <c r="B614" s="149" t="s">
        <v>73</v>
      </c>
      <c r="C614" s="150"/>
      <c r="D614" s="16" t="s">
        <v>13</v>
      </c>
      <c r="E614" s="34"/>
      <c r="F614" s="34"/>
      <c r="G614" s="34"/>
      <c r="H614" s="12"/>
      <c r="I614" s="6"/>
      <c r="J614" s="6"/>
      <c r="K614" s="2"/>
    </row>
    <row r="615" spans="2:11" ht="19.5">
      <c r="B615" s="118" t="s">
        <v>316</v>
      </c>
      <c r="C615" s="126"/>
      <c r="D615" s="67"/>
      <c r="E615" s="68"/>
      <c r="F615" s="69"/>
      <c r="G615" s="28">
        <f>G587+G595+G596+G599</f>
        <v>285468.8664</v>
      </c>
      <c r="H615" s="12"/>
      <c r="I615" s="6"/>
      <c r="J615" s="6"/>
      <c r="K615" s="2"/>
    </row>
    <row r="616" spans="2:11" ht="139.5" customHeight="1">
      <c r="B616" s="108" t="s">
        <v>76</v>
      </c>
      <c r="C616" s="109"/>
      <c r="D616" s="12" t="s">
        <v>14</v>
      </c>
      <c r="E616" s="16">
        <v>115.99</v>
      </c>
      <c r="F616" s="17">
        <v>165</v>
      </c>
      <c r="G616" s="16">
        <f>E616*F616</f>
        <v>19138.349999999999</v>
      </c>
      <c r="H616" s="12"/>
      <c r="I616" s="6"/>
      <c r="J616" s="6"/>
      <c r="K616" s="2"/>
    </row>
    <row r="617" spans="2:11" ht="15.75">
      <c r="B617" s="104" t="s">
        <v>317</v>
      </c>
      <c r="C617" s="105"/>
      <c r="D617" s="16" t="s">
        <v>23</v>
      </c>
      <c r="E617" s="35"/>
      <c r="F617" s="36">
        <v>30.2</v>
      </c>
      <c r="G617" s="22">
        <f>G616*30.2%</f>
        <v>5779.7816999999995</v>
      </c>
      <c r="H617" s="12"/>
      <c r="I617" s="6"/>
      <c r="J617" s="6"/>
      <c r="K617" s="2"/>
    </row>
    <row r="618" spans="2:11" ht="15.75">
      <c r="B618" s="158" t="s">
        <v>318</v>
      </c>
      <c r="C618" s="207"/>
      <c r="D618" s="208"/>
      <c r="E618" s="66"/>
      <c r="F618" s="25"/>
      <c r="G618" s="14">
        <f>G616+G617</f>
        <v>24918.131699999998</v>
      </c>
      <c r="H618" s="12"/>
      <c r="I618" s="6"/>
      <c r="J618" s="6"/>
      <c r="K618" s="2"/>
    </row>
    <row r="619" spans="2:11" ht="19.5">
      <c r="B619" s="38"/>
      <c r="C619" s="112" t="s">
        <v>149</v>
      </c>
      <c r="D619" s="113"/>
      <c r="E619" s="45"/>
      <c r="F619" s="40"/>
      <c r="G619" s="40">
        <f>G615+G618</f>
        <v>310386.99809999997</v>
      </c>
      <c r="H619" s="12"/>
      <c r="I619" s="6"/>
      <c r="J619" s="6"/>
      <c r="K619" s="2"/>
    </row>
    <row r="620" spans="2:11">
      <c r="B620" s="46"/>
      <c r="C620" s="47"/>
      <c r="D620" s="48"/>
      <c r="E620" s="49"/>
      <c r="F620" s="50"/>
      <c r="G620" s="50"/>
      <c r="H620" s="44"/>
      <c r="I620" s="6"/>
      <c r="J620" s="6"/>
      <c r="K620" s="2"/>
    </row>
    <row r="621" spans="2:11" ht="19.5" customHeight="1">
      <c r="B621" s="11" t="s">
        <v>51</v>
      </c>
      <c r="C621" s="144" t="s">
        <v>138</v>
      </c>
      <c r="D621" s="145"/>
      <c r="E621" s="145"/>
      <c r="F621" s="145"/>
      <c r="G621" s="145"/>
      <c r="H621" s="146"/>
      <c r="I621" s="6"/>
      <c r="J621" s="6"/>
      <c r="K621" s="2"/>
    </row>
    <row r="622" spans="2:11" ht="15.75" customHeight="1">
      <c r="B622" s="104" t="s">
        <v>319</v>
      </c>
      <c r="C622" s="130"/>
      <c r="D622" s="12"/>
      <c r="E622" s="13"/>
      <c r="F622" s="14"/>
      <c r="G622" s="61">
        <f>G624+G625</f>
        <v>56979.579800000007</v>
      </c>
      <c r="H622" s="12"/>
      <c r="I622" s="6"/>
      <c r="J622" s="6"/>
      <c r="K622" s="2"/>
    </row>
    <row r="623" spans="2:11" ht="15" hidden="1" customHeight="1">
      <c r="B623" s="106" t="s">
        <v>62</v>
      </c>
      <c r="C623" s="163"/>
      <c r="D623" s="12" t="s">
        <v>14</v>
      </c>
      <c r="E623" s="31"/>
      <c r="F623" s="12">
        <v>482.4</v>
      </c>
      <c r="G623" s="12">
        <f>E623*F623</f>
        <v>0</v>
      </c>
      <c r="H623" s="12"/>
      <c r="I623" s="6"/>
      <c r="J623" s="6"/>
      <c r="K623" s="2"/>
    </row>
    <row r="624" spans="2:11" ht="15" customHeight="1">
      <c r="B624" s="164"/>
      <c r="C624" s="165"/>
      <c r="D624" s="12" t="s">
        <v>14</v>
      </c>
      <c r="E624" s="15">
        <v>105.08</v>
      </c>
      <c r="F624" s="15">
        <v>148</v>
      </c>
      <c r="G624" s="12">
        <f>E624*F624</f>
        <v>15551.84</v>
      </c>
      <c r="H624" s="12"/>
      <c r="I624" s="6"/>
      <c r="J624" s="6"/>
      <c r="K624" s="2"/>
    </row>
    <row r="625" spans="2:11" ht="15" customHeight="1">
      <c r="B625" s="110" t="s">
        <v>151</v>
      </c>
      <c r="C625" s="114"/>
      <c r="D625" s="12" t="s">
        <v>14</v>
      </c>
      <c r="E625" s="15">
        <v>298.17</v>
      </c>
      <c r="F625" s="15">
        <v>138.94</v>
      </c>
      <c r="G625" s="12">
        <f>E625*F625</f>
        <v>41427.739800000003</v>
      </c>
      <c r="H625" s="12"/>
      <c r="I625" s="6"/>
      <c r="J625" s="6"/>
      <c r="K625" s="2"/>
    </row>
    <row r="626" spans="2:11" ht="32.25" hidden="1" customHeight="1">
      <c r="B626" s="110"/>
      <c r="C626" s="114"/>
      <c r="D626" s="12"/>
      <c r="E626" s="15"/>
      <c r="F626" s="15">
        <v>128</v>
      </c>
      <c r="G626" s="12"/>
      <c r="H626" s="12"/>
      <c r="I626" s="6"/>
      <c r="J626" s="6"/>
      <c r="K626" s="2"/>
    </row>
    <row r="627" spans="2:11" ht="15.75" customHeight="1">
      <c r="B627" s="104" t="s">
        <v>320</v>
      </c>
      <c r="C627" s="130"/>
      <c r="D627" s="12" t="s">
        <v>23</v>
      </c>
      <c r="E627" s="18"/>
      <c r="F627" s="32">
        <v>30.2</v>
      </c>
      <c r="G627" s="61">
        <f>G622*0.302</f>
        <v>17207.8330996</v>
      </c>
      <c r="H627" s="12"/>
      <c r="I627" s="6"/>
      <c r="J627" s="6"/>
      <c r="K627" s="2"/>
    </row>
    <row r="628" spans="2:11" ht="15.75" customHeight="1">
      <c r="B628" s="104" t="s">
        <v>321</v>
      </c>
      <c r="C628" s="130"/>
      <c r="D628" s="12"/>
      <c r="E628" s="14"/>
      <c r="F628" s="14"/>
      <c r="G628" s="61">
        <f>G629+G630</f>
        <v>53505</v>
      </c>
      <c r="H628" s="12"/>
      <c r="I628" s="6"/>
      <c r="J628" s="6"/>
      <c r="K628" s="2"/>
    </row>
    <row r="629" spans="2:11" ht="30" customHeight="1">
      <c r="B629" s="108" t="s">
        <v>18</v>
      </c>
      <c r="C629" s="109"/>
      <c r="D629" s="12" t="s">
        <v>33</v>
      </c>
      <c r="E629" s="12">
        <v>104.01</v>
      </c>
      <c r="F629" s="12">
        <v>500</v>
      </c>
      <c r="G629" s="12">
        <f>E629*F629</f>
        <v>52005</v>
      </c>
      <c r="H629" s="12"/>
      <c r="I629" s="6"/>
      <c r="J629" s="6"/>
      <c r="K629" s="2"/>
    </row>
    <row r="630" spans="2:11" ht="16.5" customHeight="1">
      <c r="B630" s="108" t="s">
        <v>333</v>
      </c>
      <c r="C630" s="209"/>
      <c r="D630" s="12" t="s">
        <v>334</v>
      </c>
      <c r="E630" s="16">
        <v>10</v>
      </c>
      <c r="F630" s="16">
        <v>150</v>
      </c>
      <c r="G630" s="16">
        <f>E630*F630</f>
        <v>1500</v>
      </c>
      <c r="H630" s="12"/>
      <c r="I630" s="6"/>
      <c r="J630" s="6"/>
      <c r="K630" s="2"/>
    </row>
    <row r="631" spans="2:11" ht="15.75" customHeight="1">
      <c r="B631" s="104" t="s">
        <v>322</v>
      </c>
      <c r="C631" s="130"/>
      <c r="D631" s="12"/>
      <c r="E631" s="14"/>
      <c r="F631" s="14"/>
      <c r="G631" s="61">
        <f>G632+G633+G635+G636+G637+G638+G639+G641+G640</f>
        <v>145807.8817</v>
      </c>
      <c r="H631" s="12"/>
      <c r="I631" s="6"/>
      <c r="J631" s="6"/>
      <c r="K631" s="2"/>
    </row>
    <row r="632" spans="2:11" ht="15.75" customHeight="1">
      <c r="B632" s="108" t="s">
        <v>42</v>
      </c>
      <c r="C632" s="127"/>
      <c r="D632" s="12" t="s">
        <v>83</v>
      </c>
      <c r="E632" s="16">
        <v>45</v>
      </c>
      <c r="F632" s="16">
        <v>1341</v>
      </c>
      <c r="G632" s="16">
        <f t="shared" ref="G632:G641" si="7">E632*F632</f>
        <v>60345</v>
      </c>
      <c r="H632" s="12"/>
      <c r="I632" s="6"/>
      <c r="J632" s="6"/>
      <c r="K632" s="2"/>
    </row>
    <row r="633" spans="2:11" ht="15.75" customHeight="1">
      <c r="B633" s="108" t="s">
        <v>101</v>
      </c>
      <c r="C633" s="109"/>
      <c r="D633" s="12" t="s">
        <v>10</v>
      </c>
      <c r="E633" s="16">
        <v>200</v>
      </c>
      <c r="F633" s="16">
        <v>6</v>
      </c>
      <c r="G633" s="16">
        <f t="shared" si="7"/>
        <v>1200</v>
      </c>
      <c r="H633" s="12"/>
      <c r="I633" s="6"/>
      <c r="J633" s="6"/>
      <c r="K633" s="2"/>
    </row>
    <row r="634" spans="2:11" ht="15.75" hidden="1" customHeight="1">
      <c r="B634" s="108" t="s">
        <v>101</v>
      </c>
      <c r="C634" s="109"/>
      <c r="D634" s="12" t="s">
        <v>10</v>
      </c>
      <c r="E634" s="16">
        <v>100</v>
      </c>
      <c r="F634" s="16">
        <v>6</v>
      </c>
      <c r="G634" s="16">
        <f t="shared" si="7"/>
        <v>600</v>
      </c>
      <c r="H634" s="12"/>
      <c r="I634" s="6"/>
      <c r="J634" s="6"/>
      <c r="K634" s="2"/>
    </row>
    <row r="635" spans="2:11" ht="15.75" customHeight="1">
      <c r="B635" s="108" t="s">
        <v>64</v>
      </c>
      <c r="C635" s="109"/>
      <c r="D635" s="12" t="s">
        <v>53</v>
      </c>
      <c r="E635" s="16">
        <v>50</v>
      </c>
      <c r="F635" s="16">
        <v>1295</v>
      </c>
      <c r="G635" s="16">
        <f t="shared" si="7"/>
        <v>64750</v>
      </c>
      <c r="H635" s="12"/>
      <c r="I635" s="6"/>
      <c r="J635" s="6"/>
      <c r="K635" s="2"/>
    </row>
    <row r="636" spans="2:11" ht="15.75" customHeight="1">
      <c r="B636" s="108" t="s">
        <v>82</v>
      </c>
      <c r="C636" s="127"/>
      <c r="D636" s="12" t="s">
        <v>10</v>
      </c>
      <c r="E636" s="16">
        <v>20</v>
      </c>
      <c r="F636" s="16">
        <v>20</v>
      </c>
      <c r="G636" s="16">
        <f t="shared" si="7"/>
        <v>400</v>
      </c>
      <c r="H636" s="12"/>
      <c r="I636" s="6"/>
      <c r="J636" s="6"/>
      <c r="K636" s="2"/>
    </row>
    <row r="637" spans="2:11" ht="15.75" customHeight="1">
      <c r="B637" s="108" t="s">
        <v>68</v>
      </c>
      <c r="C637" s="127"/>
      <c r="D637" s="12" t="s">
        <v>10</v>
      </c>
      <c r="E637" s="16">
        <v>130</v>
      </c>
      <c r="F637" s="16">
        <v>44.64</v>
      </c>
      <c r="G637" s="16">
        <f t="shared" si="7"/>
        <v>5803.2</v>
      </c>
      <c r="H637" s="12"/>
      <c r="I637" s="6"/>
      <c r="J637" s="6"/>
      <c r="K637" s="2"/>
    </row>
    <row r="638" spans="2:11" ht="15.75" customHeight="1">
      <c r="B638" s="108" t="s">
        <v>69</v>
      </c>
      <c r="C638" s="127"/>
      <c r="D638" s="12" t="s">
        <v>10</v>
      </c>
      <c r="E638" s="16">
        <v>130</v>
      </c>
      <c r="F638" s="16">
        <v>52.2</v>
      </c>
      <c r="G638" s="16">
        <f t="shared" si="7"/>
        <v>6786</v>
      </c>
      <c r="H638" s="12"/>
      <c r="I638" s="6"/>
      <c r="J638" s="6"/>
      <c r="K638" s="2"/>
    </row>
    <row r="639" spans="2:11" ht="15.75" customHeight="1">
      <c r="B639" s="108" t="s">
        <v>94</v>
      </c>
      <c r="C639" s="109"/>
      <c r="D639" s="12" t="s">
        <v>10</v>
      </c>
      <c r="E639" s="16">
        <v>200</v>
      </c>
      <c r="F639" s="16">
        <v>3</v>
      </c>
      <c r="G639" s="16">
        <f t="shared" si="7"/>
        <v>600</v>
      </c>
      <c r="H639" s="12"/>
      <c r="I639" s="6"/>
      <c r="J639" s="6"/>
      <c r="K639" s="2"/>
    </row>
    <row r="640" spans="2:11" ht="15.75" customHeight="1">
      <c r="B640" s="108" t="s">
        <v>109</v>
      </c>
      <c r="C640" s="109"/>
      <c r="D640" s="12" t="s">
        <v>10</v>
      </c>
      <c r="E640" s="16">
        <v>200</v>
      </c>
      <c r="F640" s="16">
        <v>5</v>
      </c>
      <c r="G640" s="16">
        <f t="shared" si="7"/>
        <v>1000</v>
      </c>
      <c r="H640" s="12"/>
      <c r="I640" s="6"/>
      <c r="J640" s="6"/>
      <c r="K640" s="2"/>
    </row>
    <row r="641" spans="2:11" ht="14.25" customHeight="1">
      <c r="B641" s="108" t="s">
        <v>72</v>
      </c>
      <c r="C641" s="109"/>
      <c r="D641" s="12" t="s">
        <v>24</v>
      </c>
      <c r="E641" s="21">
        <v>108.09399999999999</v>
      </c>
      <c r="F641" s="12">
        <v>45.55</v>
      </c>
      <c r="G641" s="12">
        <f t="shared" si="7"/>
        <v>4923.6816999999992</v>
      </c>
      <c r="H641" s="12"/>
      <c r="I641" s="6"/>
      <c r="J641" s="6"/>
      <c r="K641" s="2"/>
    </row>
    <row r="642" spans="2:11" ht="15.75" hidden="1" customHeight="1">
      <c r="B642" s="108"/>
      <c r="C642" s="109"/>
      <c r="D642" s="12"/>
      <c r="E642" s="12"/>
      <c r="F642" s="12"/>
      <c r="G642" s="12"/>
      <c r="H642" s="12"/>
      <c r="I642" s="6"/>
      <c r="J642" s="6"/>
      <c r="K642" s="2"/>
    </row>
    <row r="643" spans="2:11" ht="15.75" hidden="1" customHeight="1">
      <c r="B643" s="108"/>
      <c r="C643" s="109"/>
      <c r="D643" s="12"/>
      <c r="E643" s="12"/>
      <c r="F643" s="12"/>
      <c r="G643" s="12"/>
      <c r="H643" s="12"/>
      <c r="I643" s="6"/>
      <c r="J643" s="6"/>
      <c r="K643" s="2"/>
    </row>
    <row r="644" spans="2:11" ht="15.75" hidden="1" customHeight="1">
      <c r="B644" s="108"/>
      <c r="C644" s="109"/>
      <c r="D644" s="12"/>
      <c r="E644" s="12"/>
      <c r="F644" s="12"/>
      <c r="G644" s="12"/>
      <c r="H644" s="12"/>
      <c r="I644" s="6"/>
      <c r="J644" s="6"/>
      <c r="K644" s="2"/>
    </row>
    <row r="645" spans="2:11" ht="15.75" hidden="1" customHeight="1">
      <c r="B645" s="161" t="s">
        <v>26</v>
      </c>
      <c r="C645" s="162"/>
      <c r="D645" s="12" t="s">
        <v>13</v>
      </c>
      <c r="E645" s="14"/>
      <c r="F645" s="14"/>
      <c r="G645" s="14"/>
      <c r="H645" s="12"/>
      <c r="I645" s="6"/>
      <c r="J645" s="6"/>
      <c r="K645" s="2"/>
    </row>
    <row r="646" spans="2:11" ht="18.75" customHeight="1">
      <c r="B646" s="104" t="s">
        <v>323</v>
      </c>
      <c r="C646" s="157"/>
      <c r="D646" s="67"/>
      <c r="E646" s="68"/>
      <c r="F646" s="69"/>
      <c r="G646" s="28">
        <f>G622+G627+G628+G631</f>
        <v>273500.29459960002</v>
      </c>
      <c r="H646" s="12"/>
      <c r="I646" s="6"/>
      <c r="J646" s="6"/>
      <c r="K646" s="2"/>
    </row>
    <row r="647" spans="2:11" ht="126.75" customHeight="1">
      <c r="B647" s="108" t="s">
        <v>75</v>
      </c>
      <c r="C647" s="109"/>
      <c r="D647" s="12" t="s">
        <v>14</v>
      </c>
      <c r="E647" s="12">
        <v>108.93</v>
      </c>
      <c r="F647" s="15">
        <v>165</v>
      </c>
      <c r="G647" s="12">
        <f>E647*F647</f>
        <v>17973.45</v>
      </c>
      <c r="H647" s="12"/>
      <c r="I647" s="6"/>
      <c r="J647" s="6"/>
      <c r="K647" s="2"/>
    </row>
    <row r="648" spans="2:11" ht="15.75" customHeight="1">
      <c r="B648" s="104" t="s">
        <v>324</v>
      </c>
      <c r="C648" s="130"/>
      <c r="D648" s="12" t="s">
        <v>23</v>
      </c>
      <c r="E648" s="18"/>
      <c r="F648" s="32">
        <v>30.2</v>
      </c>
      <c r="G648" s="22">
        <f>G647*30.2%</f>
        <v>5427.9818999999998</v>
      </c>
      <c r="H648" s="12"/>
      <c r="I648" s="6"/>
      <c r="J648" s="6"/>
      <c r="K648" s="2"/>
    </row>
    <row r="649" spans="2:11" ht="15.75" customHeight="1">
      <c r="B649" s="158" t="s">
        <v>325</v>
      </c>
      <c r="C649" s="207"/>
      <c r="D649" s="208"/>
      <c r="E649" s="66"/>
      <c r="F649" s="25"/>
      <c r="G649" s="14">
        <f>G647+G648</f>
        <v>23401.4319</v>
      </c>
      <c r="H649" s="12"/>
      <c r="I649" s="6"/>
      <c r="J649" s="6"/>
      <c r="K649" s="2"/>
    </row>
    <row r="650" spans="2:11" ht="19.5">
      <c r="B650" s="26"/>
      <c r="C650" s="112" t="s">
        <v>149</v>
      </c>
      <c r="D650" s="113"/>
      <c r="E650" s="45"/>
      <c r="F650" s="28"/>
      <c r="G650" s="73">
        <v>296901.71999999997</v>
      </c>
      <c r="H650" s="12"/>
      <c r="I650" s="6"/>
      <c r="J650" s="6"/>
      <c r="K650" s="2"/>
    </row>
    <row r="651" spans="2:11">
      <c r="B651" s="46"/>
      <c r="C651" s="47"/>
      <c r="D651" s="48"/>
      <c r="E651" s="49"/>
      <c r="F651" s="50"/>
      <c r="G651" s="50"/>
      <c r="H651" s="44"/>
      <c r="I651" s="6"/>
      <c r="J651" s="6"/>
      <c r="K651" s="2"/>
    </row>
    <row r="652" spans="2:11" ht="35.25" customHeight="1">
      <c r="B652" s="11" t="s">
        <v>112</v>
      </c>
      <c r="C652" s="144" t="s">
        <v>139</v>
      </c>
      <c r="D652" s="145"/>
      <c r="E652" s="145"/>
      <c r="F652" s="145"/>
      <c r="G652" s="145"/>
      <c r="H652" s="146"/>
      <c r="I652" s="6"/>
      <c r="J652" s="6"/>
      <c r="K652" s="2"/>
    </row>
    <row r="653" spans="2:11" ht="15.75">
      <c r="B653" s="104" t="s">
        <v>326</v>
      </c>
      <c r="C653" s="105"/>
      <c r="D653" s="16"/>
      <c r="E653" s="33"/>
      <c r="F653" s="34"/>
      <c r="G653" s="61">
        <f>G655+G656+G658+G659</f>
        <v>28733.1306</v>
      </c>
      <c r="H653" s="12"/>
      <c r="I653" s="6"/>
      <c r="J653" s="6"/>
      <c r="K653" s="2"/>
    </row>
    <row r="654" spans="2:11" ht="6.75" hidden="1" customHeight="1">
      <c r="B654" s="106" t="s">
        <v>62</v>
      </c>
      <c r="C654" s="166"/>
      <c r="D654" s="16" t="s">
        <v>14</v>
      </c>
      <c r="E654" s="41"/>
      <c r="F654" s="16">
        <v>482.4</v>
      </c>
      <c r="G654" s="16">
        <f>E654*F654</f>
        <v>0</v>
      </c>
      <c r="H654" s="12"/>
      <c r="I654" s="6"/>
      <c r="J654" s="6"/>
      <c r="K654" s="2"/>
    </row>
    <row r="655" spans="2:11">
      <c r="B655" s="167"/>
      <c r="C655" s="168"/>
      <c r="D655" s="16" t="s">
        <v>14</v>
      </c>
      <c r="E655" s="17">
        <v>64.599999999999994</v>
      </c>
      <c r="F655" s="17">
        <v>148</v>
      </c>
      <c r="G655" s="16">
        <f>E655*F655</f>
        <v>9560.7999999999993</v>
      </c>
      <c r="H655" s="12"/>
      <c r="I655" s="6"/>
      <c r="J655" s="6"/>
      <c r="K655" s="2"/>
    </row>
    <row r="656" spans="2:11" ht="15" customHeight="1">
      <c r="B656" s="110" t="s">
        <v>146</v>
      </c>
      <c r="C656" s="114"/>
      <c r="D656" s="12" t="s">
        <v>14</v>
      </c>
      <c r="E656" s="15">
        <v>137.99</v>
      </c>
      <c r="F656" s="15">
        <v>138.94</v>
      </c>
      <c r="G656" s="12">
        <f>E656*F656</f>
        <v>19172.330600000001</v>
      </c>
      <c r="H656" s="12"/>
      <c r="I656" s="6"/>
      <c r="J656" s="6"/>
      <c r="K656" s="2"/>
    </row>
    <row r="657" spans="2:11" ht="31.5" hidden="1" customHeight="1">
      <c r="B657" s="110"/>
      <c r="C657" s="114"/>
      <c r="D657" s="16"/>
      <c r="E657" s="41"/>
      <c r="F657" s="17">
        <v>128</v>
      </c>
      <c r="G657" s="16"/>
      <c r="H657" s="12"/>
      <c r="I657" s="6"/>
      <c r="J657" s="6"/>
      <c r="K657" s="2"/>
    </row>
    <row r="658" spans="2:11" ht="16.5" hidden="1" customHeight="1">
      <c r="B658" s="110"/>
      <c r="C658" s="173"/>
      <c r="D658" s="16"/>
      <c r="E658" s="17"/>
      <c r="F658" s="17"/>
      <c r="G658" s="16"/>
      <c r="H658" s="12"/>
      <c r="I658" s="6"/>
      <c r="J658" s="6"/>
      <c r="K658" s="2"/>
    </row>
    <row r="659" spans="2:11" ht="16.5" hidden="1" customHeight="1">
      <c r="B659" s="110"/>
      <c r="C659" s="114"/>
      <c r="D659" s="16"/>
      <c r="E659" s="17"/>
      <c r="F659" s="17"/>
      <c r="G659" s="16"/>
      <c r="H659" s="12"/>
      <c r="I659" s="6"/>
      <c r="J659" s="6"/>
      <c r="K659" s="2"/>
    </row>
    <row r="660" spans="2:11" ht="15.75">
      <c r="B660" s="104" t="s">
        <v>327</v>
      </c>
      <c r="C660" s="105"/>
      <c r="D660" s="16" t="s">
        <v>23</v>
      </c>
      <c r="E660" s="35"/>
      <c r="F660" s="36">
        <v>30.2</v>
      </c>
      <c r="G660" s="61">
        <f>G653*0.302</f>
        <v>8677.4054412000005</v>
      </c>
      <c r="H660" s="12"/>
      <c r="I660" s="6"/>
      <c r="J660" s="6"/>
      <c r="K660" s="2"/>
    </row>
    <row r="661" spans="2:11" ht="15.75">
      <c r="B661" s="104" t="s">
        <v>328</v>
      </c>
      <c r="C661" s="105"/>
      <c r="D661" s="16"/>
      <c r="E661" s="34"/>
      <c r="F661" s="34"/>
      <c r="G661" s="61">
        <f>G662</f>
        <v>32275</v>
      </c>
      <c r="H661" s="12"/>
      <c r="I661" s="6"/>
      <c r="J661" s="6"/>
      <c r="K661" s="2"/>
    </row>
    <row r="662" spans="2:11" ht="31.5" customHeight="1">
      <c r="B662" s="108" t="s">
        <v>18</v>
      </c>
      <c r="C662" s="109"/>
      <c r="D662" s="16" t="s">
        <v>33</v>
      </c>
      <c r="E662" s="16">
        <v>64.55</v>
      </c>
      <c r="F662" s="16">
        <v>500</v>
      </c>
      <c r="G662" s="16">
        <f>E662*F662</f>
        <v>32275</v>
      </c>
      <c r="H662" s="12"/>
      <c r="I662" s="6"/>
      <c r="J662" s="6"/>
      <c r="K662" s="2"/>
    </row>
    <row r="663" spans="2:11" ht="15.75">
      <c r="B663" s="104" t="s">
        <v>329</v>
      </c>
      <c r="C663" s="105"/>
      <c r="D663" s="16"/>
      <c r="E663" s="34"/>
      <c r="F663" s="34"/>
      <c r="G663" s="61">
        <f>G664+G667+G669+G670+G672+G671+G665+G666</f>
        <v>84057.146699999998</v>
      </c>
      <c r="H663" s="12"/>
      <c r="I663" s="6"/>
      <c r="J663" s="6"/>
      <c r="K663" s="2"/>
    </row>
    <row r="664" spans="2:11" ht="15.75">
      <c r="B664" s="137" t="s">
        <v>29</v>
      </c>
      <c r="C664" s="127"/>
      <c r="D664" s="16" t="s">
        <v>24</v>
      </c>
      <c r="E664" s="16">
        <v>80</v>
      </c>
      <c r="F664" s="16">
        <v>80</v>
      </c>
      <c r="G664" s="16">
        <f>E664*F664</f>
        <v>6400</v>
      </c>
      <c r="H664" s="12"/>
      <c r="I664" s="6"/>
      <c r="J664" s="6"/>
      <c r="K664" s="2"/>
    </row>
    <row r="665" spans="2:11" ht="15.75">
      <c r="B665" s="137" t="s">
        <v>74</v>
      </c>
      <c r="C665" s="127"/>
      <c r="D665" s="16" t="s">
        <v>10</v>
      </c>
      <c r="E665" s="16">
        <v>20</v>
      </c>
      <c r="F665" s="16">
        <v>30</v>
      </c>
      <c r="G665" s="16">
        <f>E665*F665</f>
        <v>600</v>
      </c>
      <c r="H665" s="12"/>
      <c r="I665" s="6"/>
      <c r="J665" s="6"/>
      <c r="K665" s="2"/>
    </row>
    <row r="666" spans="2:11" ht="15.75">
      <c r="B666" s="108" t="s">
        <v>81</v>
      </c>
      <c r="C666" s="109"/>
      <c r="D666" s="12" t="s">
        <v>12</v>
      </c>
      <c r="E666" s="16">
        <v>200</v>
      </c>
      <c r="F666" s="16">
        <v>100</v>
      </c>
      <c r="G666" s="16">
        <f>E666*F666</f>
        <v>20000</v>
      </c>
      <c r="H666" s="12"/>
      <c r="I666" s="6"/>
      <c r="J666" s="6"/>
      <c r="K666" s="2"/>
    </row>
    <row r="667" spans="2:11" ht="15.75" customHeight="1">
      <c r="B667" s="108" t="s">
        <v>111</v>
      </c>
      <c r="C667" s="109"/>
      <c r="D667" s="12" t="s">
        <v>12</v>
      </c>
      <c r="E667" s="16">
        <v>200.1</v>
      </c>
      <c r="F667" s="16">
        <v>130</v>
      </c>
      <c r="G667" s="16">
        <f>E667*F667</f>
        <v>26013</v>
      </c>
      <c r="H667" s="12"/>
      <c r="I667" s="6"/>
      <c r="J667" s="6"/>
      <c r="K667" s="2"/>
    </row>
    <row r="668" spans="2:11" ht="15.75" hidden="1">
      <c r="B668" s="137"/>
      <c r="C668" s="127"/>
      <c r="D668" s="16"/>
      <c r="E668" s="16"/>
      <c r="F668" s="16"/>
      <c r="G668" s="16"/>
      <c r="H668" s="12"/>
      <c r="I668" s="6"/>
      <c r="J668" s="6"/>
      <c r="K668" s="2"/>
    </row>
    <row r="669" spans="2:11" ht="15.75">
      <c r="B669" s="108" t="s">
        <v>110</v>
      </c>
      <c r="C669" s="127"/>
      <c r="D669" s="16" t="s">
        <v>12</v>
      </c>
      <c r="E669" s="16">
        <v>200</v>
      </c>
      <c r="F669" s="16">
        <v>120</v>
      </c>
      <c r="G669" s="16">
        <f>E669*F669</f>
        <v>24000</v>
      </c>
      <c r="H669" s="12"/>
      <c r="I669" s="6"/>
      <c r="J669" s="6"/>
      <c r="K669" s="2"/>
    </row>
    <row r="670" spans="2:11" ht="15.75" customHeight="1">
      <c r="B670" s="108" t="s">
        <v>82</v>
      </c>
      <c r="C670" s="127"/>
      <c r="D670" s="12" t="s">
        <v>10</v>
      </c>
      <c r="E670" s="16">
        <v>40</v>
      </c>
      <c r="F670" s="16">
        <v>20</v>
      </c>
      <c r="G670" s="16">
        <f>E670*F670</f>
        <v>800</v>
      </c>
      <c r="H670" s="12"/>
      <c r="I670" s="6"/>
      <c r="J670" s="6"/>
      <c r="K670" s="2"/>
    </row>
    <row r="671" spans="2:11" ht="15.75" customHeight="1">
      <c r="B671" s="108" t="s">
        <v>79</v>
      </c>
      <c r="C671" s="127"/>
      <c r="D671" s="12" t="s">
        <v>71</v>
      </c>
      <c r="E671" s="16">
        <v>40</v>
      </c>
      <c r="F671" s="16">
        <v>60</v>
      </c>
      <c r="G671" s="16">
        <f>E671*F671</f>
        <v>2400</v>
      </c>
      <c r="H671" s="12"/>
      <c r="I671" s="6"/>
      <c r="J671" s="6"/>
      <c r="K671" s="2"/>
    </row>
    <row r="672" spans="2:11" ht="15.75" customHeight="1">
      <c r="B672" s="108" t="s">
        <v>72</v>
      </c>
      <c r="C672" s="109"/>
      <c r="D672" s="12" t="s">
        <v>24</v>
      </c>
      <c r="E672" s="21">
        <v>84.394000000000005</v>
      </c>
      <c r="F672" s="12">
        <v>45.55</v>
      </c>
      <c r="G672" s="12">
        <f>E672*F672</f>
        <v>3844.1466999999998</v>
      </c>
      <c r="H672" s="12"/>
      <c r="I672" s="6"/>
      <c r="J672" s="6"/>
      <c r="K672" s="2"/>
    </row>
    <row r="673" spans="2:12" ht="15.75" hidden="1">
      <c r="B673" s="137"/>
      <c r="C673" s="127"/>
      <c r="D673" s="16"/>
      <c r="E673" s="16"/>
      <c r="F673" s="16"/>
      <c r="G673" s="16"/>
      <c r="H673" s="12"/>
      <c r="I673" s="6"/>
      <c r="J673" s="6"/>
      <c r="K673" s="2"/>
    </row>
    <row r="674" spans="2:12" ht="15.75" hidden="1">
      <c r="B674" s="137"/>
      <c r="C674" s="127"/>
      <c r="D674" s="16"/>
      <c r="E674" s="16"/>
      <c r="F674" s="16"/>
      <c r="G674" s="16"/>
      <c r="H674" s="12"/>
      <c r="I674" s="6"/>
      <c r="J674" s="6"/>
      <c r="K674" s="2"/>
    </row>
    <row r="675" spans="2:12" ht="15.75" hidden="1">
      <c r="B675" s="108"/>
      <c r="C675" s="109"/>
      <c r="D675" s="12"/>
      <c r="E675" s="12"/>
      <c r="F675" s="12"/>
      <c r="G675" s="12"/>
      <c r="H675" s="12"/>
      <c r="I675" s="6"/>
      <c r="J675" s="6"/>
      <c r="K675" s="2"/>
    </row>
    <row r="676" spans="2:12" ht="15.75" hidden="1">
      <c r="B676" s="149" t="s">
        <v>26</v>
      </c>
      <c r="C676" s="150"/>
      <c r="D676" s="16" t="s">
        <v>13</v>
      </c>
      <c r="E676" s="34"/>
      <c r="F676" s="34"/>
      <c r="G676" s="34"/>
      <c r="H676" s="12"/>
      <c r="I676" s="6"/>
      <c r="J676" s="6"/>
      <c r="K676" s="2"/>
    </row>
    <row r="677" spans="2:12" ht="19.5">
      <c r="B677" s="118" t="s">
        <v>330</v>
      </c>
      <c r="C677" s="126"/>
      <c r="D677" s="67"/>
      <c r="E677" s="68"/>
      <c r="F677" s="69"/>
      <c r="G677" s="28">
        <v>153742.69</v>
      </c>
      <c r="H677" s="12"/>
      <c r="I677" s="6"/>
      <c r="J677" s="6"/>
      <c r="K677" s="2"/>
    </row>
    <row r="678" spans="2:12" ht="141.75" customHeight="1">
      <c r="B678" s="108" t="s">
        <v>76</v>
      </c>
      <c r="C678" s="109"/>
      <c r="D678" s="12" t="s">
        <v>14</v>
      </c>
      <c r="E678" s="16">
        <v>47.29</v>
      </c>
      <c r="F678" s="17">
        <v>165</v>
      </c>
      <c r="G678" s="16">
        <f>E678*F678</f>
        <v>7802.8499999999995</v>
      </c>
      <c r="H678" s="12"/>
      <c r="I678" s="6"/>
      <c r="J678" s="6"/>
      <c r="K678" s="2"/>
    </row>
    <row r="679" spans="2:12" ht="15.75">
      <c r="B679" s="104" t="s">
        <v>331</v>
      </c>
      <c r="C679" s="105"/>
      <c r="D679" s="16" t="s">
        <v>23</v>
      </c>
      <c r="E679" s="35"/>
      <c r="F679" s="36">
        <v>30.2</v>
      </c>
      <c r="G679" s="22">
        <f>G678*30.2%</f>
        <v>2356.4606999999996</v>
      </c>
      <c r="H679" s="12"/>
      <c r="I679" s="6"/>
      <c r="J679" s="6"/>
      <c r="K679" s="2"/>
    </row>
    <row r="680" spans="2:12" ht="15.75">
      <c r="B680" s="158" t="s">
        <v>332</v>
      </c>
      <c r="C680" s="207"/>
      <c r="D680" s="208"/>
      <c r="E680" s="66"/>
      <c r="F680" s="25"/>
      <c r="G680" s="14">
        <f>G678+G679</f>
        <v>10159.310699999998</v>
      </c>
      <c r="H680" s="12"/>
      <c r="I680" s="6"/>
      <c r="J680" s="6"/>
      <c r="K680" s="2"/>
    </row>
    <row r="681" spans="2:12" ht="19.5">
      <c r="B681" s="38"/>
      <c r="C681" s="112" t="s">
        <v>149</v>
      </c>
      <c r="D681" s="113"/>
      <c r="E681" s="10"/>
      <c r="F681" s="40"/>
      <c r="G681" s="40">
        <f>G677+G680</f>
        <v>163902.0007</v>
      </c>
      <c r="H681" s="12"/>
      <c r="I681" s="6"/>
      <c r="J681" s="6"/>
      <c r="K681" s="2"/>
      <c r="L681" s="92"/>
    </row>
    <row r="682" spans="2:12" ht="17.25" customHeight="1">
      <c r="B682" s="38"/>
      <c r="C682" s="51"/>
      <c r="D682" s="52"/>
      <c r="E682" s="39"/>
      <c r="F682" s="40"/>
      <c r="G682" s="40"/>
      <c r="H682" s="12"/>
      <c r="I682" s="6"/>
      <c r="J682" s="6"/>
      <c r="K682" s="2"/>
    </row>
    <row r="683" spans="2:12" ht="19.5" customHeight="1">
      <c r="B683" s="30" t="s">
        <v>52</v>
      </c>
      <c r="C683" s="144" t="s">
        <v>140</v>
      </c>
      <c r="D683" s="145"/>
      <c r="E683" s="145"/>
      <c r="F683" s="145"/>
      <c r="G683" s="145"/>
      <c r="H683" s="146"/>
      <c r="I683" s="6"/>
      <c r="J683" s="6"/>
      <c r="K683" s="2"/>
    </row>
    <row r="684" spans="2:12" ht="19.5" customHeight="1">
      <c r="B684" s="104" t="s">
        <v>336</v>
      </c>
      <c r="C684" s="130"/>
      <c r="D684" s="12"/>
      <c r="E684" s="13"/>
      <c r="F684" s="14"/>
      <c r="G684" s="61">
        <f>G686+G687+G689+G690</f>
        <v>6643.6368000000002</v>
      </c>
      <c r="H684" s="12"/>
      <c r="I684" s="6"/>
      <c r="J684" s="6"/>
      <c r="K684" s="2"/>
    </row>
    <row r="685" spans="2:12" ht="20.25" hidden="1" customHeight="1">
      <c r="B685" s="106" t="s">
        <v>62</v>
      </c>
      <c r="C685" s="166"/>
      <c r="D685" s="12"/>
      <c r="E685" s="31"/>
      <c r="F685" s="12"/>
      <c r="G685" s="12">
        <f>E685*F685</f>
        <v>0</v>
      </c>
      <c r="H685" s="12"/>
      <c r="I685" s="6"/>
      <c r="J685" s="6"/>
      <c r="K685" s="2"/>
    </row>
    <row r="686" spans="2:12" ht="15.75" customHeight="1">
      <c r="B686" s="167"/>
      <c r="C686" s="168"/>
      <c r="D686" s="12" t="s">
        <v>14</v>
      </c>
      <c r="E686" s="15">
        <v>16.05</v>
      </c>
      <c r="F686" s="17">
        <v>148</v>
      </c>
      <c r="G686" s="12">
        <f>E686*F686</f>
        <v>2375.4</v>
      </c>
      <c r="H686" s="12"/>
      <c r="I686" s="6"/>
      <c r="J686" s="6"/>
      <c r="K686" s="2"/>
    </row>
    <row r="687" spans="2:12" ht="18.75" customHeight="1">
      <c r="B687" s="110" t="s">
        <v>146</v>
      </c>
      <c r="C687" s="173"/>
      <c r="D687" s="12" t="s">
        <v>14</v>
      </c>
      <c r="E687" s="15">
        <v>30.72</v>
      </c>
      <c r="F687" s="15">
        <v>138.94</v>
      </c>
      <c r="G687" s="12">
        <f>E687*F687</f>
        <v>4268.2367999999997</v>
      </c>
      <c r="H687" s="12"/>
      <c r="I687" s="6"/>
      <c r="J687" s="6"/>
      <c r="K687" s="2"/>
    </row>
    <row r="688" spans="2:12" ht="5.25" hidden="1" customHeight="1">
      <c r="B688" s="110"/>
      <c r="C688" s="173"/>
      <c r="D688" s="12"/>
      <c r="E688" s="15"/>
      <c r="F688" s="17">
        <v>128</v>
      </c>
      <c r="G688" s="12"/>
      <c r="H688" s="12"/>
      <c r="I688" s="6"/>
      <c r="J688" s="6"/>
      <c r="K688" s="2"/>
    </row>
    <row r="689" spans="2:11" ht="18" hidden="1" customHeight="1">
      <c r="B689" s="110"/>
      <c r="C689" s="173"/>
      <c r="D689" s="16"/>
      <c r="E689" s="17"/>
      <c r="F689" s="17"/>
      <c r="G689" s="16"/>
      <c r="H689" s="12"/>
      <c r="I689" s="6"/>
      <c r="J689" s="6"/>
      <c r="K689" s="2"/>
    </row>
    <row r="690" spans="2:11" ht="18" hidden="1" customHeight="1">
      <c r="B690" s="110"/>
      <c r="C690" s="114"/>
      <c r="D690" s="16"/>
      <c r="E690" s="17"/>
      <c r="F690" s="17"/>
      <c r="G690" s="16"/>
      <c r="H690" s="12"/>
      <c r="I690" s="6"/>
      <c r="J690" s="6"/>
      <c r="K690" s="2"/>
    </row>
    <row r="691" spans="2:11" ht="15" customHeight="1">
      <c r="B691" s="104" t="s">
        <v>335</v>
      </c>
      <c r="C691" s="130"/>
      <c r="D691" s="12" t="s">
        <v>23</v>
      </c>
      <c r="E691" s="18"/>
      <c r="F691" s="32">
        <v>30.2</v>
      </c>
      <c r="G691" s="61">
        <f>G684*0.302</f>
        <v>2006.3783136</v>
      </c>
      <c r="H691" s="12"/>
      <c r="I691" s="6"/>
      <c r="J691" s="6"/>
      <c r="K691" s="2"/>
    </row>
    <row r="692" spans="2:11" ht="15" customHeight="1">
      <c r="B692" s="104" t="s">
        <v>337</v>
      </c>
      <c r="C692" s="130"/>
      <c r="D692" s="12"/>
      <c r="E692" s="14"/>
      <c r="F692" s="14"/>
      <c r="G692" s="61">
        <f>G693+G694</f>
        <v>9215</v>
      </c>
      <c r="H692" s="12"/>
      <c r="I692" s="6"/>
      <c r="J692" s="6"/>
      <c r="K692" s="2"/>
    </row>
    <row r="693" spans="2:11" ht="30.75" customHeight="1">
      <c r="B693" s="108" t="s">
        <v>18</v>
      </c>
      <c r="C693" s="109"/>
      <c r="D693" s="12" t="s">
        <v>33</v>
      </c>
      <c r="E693" s="12">
        <v>16.03</v>
      </c>
      <c r="F693" s="12">
        <v>500</v>
      </c>
      <c r="G693" s="12">
        <f>E693*F693</f>
        <v>8015.0000000000009</v>
      </c>
      <c r="H693" s="12"/>
      <c r="I693" s="6"/>
      <c r="J693" s="6"/>
      <c r="K693" s="2"/>
    </row>
    <row r="694" spans="2:11" ht="15.75" customHeight="1">
      <c r="B694" s="108" t="s">
        <v>333</v>
      </c>
      <c r="C694" s="209"/>
      <c r="D694" s="12" t="s">
        <v>334</v>
      </c>
      <c r="E694" s="16">
        <v>8</v>
      </c>
      <c r="F694" s="16">
        <v>150</v>
      </c>
      <c r="G694" s="16">
        <f>E694*F694</f>
        <v>1200</v>
      </c>
      <c r="H694" s="12"/>
      <c r="I694" s="6"/>
      <c r="J694" s="6"/>
      <c r="K694" s="2"/>
    </row>
    <row r="695" spans="2:11" ht="19.5" customHeight="1">
      <c r="B695" s="104" t="s">
        <v>338</v>
      </c>
      <c r="C695" s="130"/>
      <c r="D695" s="12"/>
      <c r="E695" s="14"/>
      <c r="F695" s="14"/>
      <c r="G695" s="61">
        <f>G696+G697+G698+G699+G700</f>
        <v>2912.7049999999999</v>
      </c>
      <c r="H695" s="12"/>
      <c r="I695" s="6"/>
      <c r="J695" s="6"/>
      <c r="K695" s="2"/>
    </row>
    <row r="696" spans="2:11" ht="19.5" hidden="1" customHeight="1">
      <c r="B696" s="108"/>
      <c r="C696" s="127"/>
      <c r="D696" s="16"/>
      <c r="E696" s="16"/>
      <c r="F696" s="16"/>
      <c r="G696" s="16"/>
      <c r="H696" s="12"/>
      <c r="I696" s="6"/>
      <c r="J696" s="6"/>
      <c r="K696" s="2"/>
    </row>
    <row r="697" spans="2:11" ht="19.5" customHeight="1">
      <c r="B697" s="108" t="s">
        <v>46</v>
      </c>
      <c r="C697" s="127"/>
      <c r="D697" s="12" t="s">
        <v>24</v>
      </c>
      <c r="E697" s="16">
        <v>4.5</v>
      </c>
      <c r="F697" s="16">
        <v>49</v>
      </c>
      <c r="G697" s="16">
        <f>E697*F697</f>
        <v>220.5</v>
      </c>
      <c r="H697" s="12"/>
      <c r="I697" s="6"/>
      <c r="J697" s="6"/>
      <c r="K697" s="2"/>
    </row>
    <row r="698" spans="2:11" ht="19.5" customHeight="1">
      <c r="B698" s="108" t="s">
        <v>67</v>
      </c>
      <c r="C698" s="127"/>
      <c r="D698" s="12" t="s">
        <v>10</v>
      </c>
      <c r="E698" s="16">
        <v>12</v>
      </c>
      <c r="F698" s="16">
        <v>70</v>
      </c>
      <c r="G698" s="16">
        <f>E698*F698</f>
        <v>840</v>
      </c>
      <c r="H698" s="12"/>
      <c r="I698" s="6"/>
      <c r="J698" s="6"/>
      <c r="K698" s="2"/>
    </row>
    <row r="699" spans="2:11" ht="19.5" customHeight="1">
      <c r="B699" s="108" t="s">
        <v>82</v>
      </c>
      <c r="C699" s="127"/>
      <c r="D699" s="12" t="s">
        <v>10</v>
      </c>
      <c r="E699" s="16">
        <v>40</v>
      </c>
      <c r="F699" s="16">
        <v>20</v>
      </c>
      <c r="G699" s="16">
        <f>E699*F699</f>
        <v>800</v>
      </c>
      <c r="H699" s="12"/>
      <c r="I699" s="6"/>
      <c r="J699" s="6"/>
      <c r="K699" s="2"/>
    </row>
    <row r="700" spans="2:11" ht="15.75" customHeight="1">
      <c r="B700" s="108" t="s">
        <v>72</v>
      </c>
      <c r="C700" s="109"/>
      <c r="D700" s="12" t="s">
        <v>24</v>
      </c>
      <c r="E700" s="21">
        <v>23.1</v>
      </c>
      <c r="F700" s="12">
        <v>45.55</v>
      </c>
      <c r="G700" s="12">
        <f>E700*F700</f>
        <v>1052.2049999999999</v>
      </c>
      <c r="H700" s="12"/>
      <c r="I700" s="6"/>
      <c r="J700" s="6"/>
      <c r="K700" s="2"/>
    </row>
    <row r="701" spans="2:11" ht="15.75" customHeight="1">
      <c r="B701" s="118" t="s">
        <v>339</v>
      </c>
      <c r="C701" s="126"/>
      <c r="D701" s="67"/>
      <c r="E701" s="68"/>
      <c r="F701" s="69"/>
      <c r="G701" s="28">
        <v>20777.73</v>
      </c>
      <c r="H701" s="12"/>
      <c r="I701" s="6"/>
      <c r="J701" s="6"/>
      <c r="K701" s="2"/>
    </row>
    <row r="702" spans="2:11" ht="139.5" customHeight="1">
      <c r="B702" s="108" t="s">
        <v>76</v>
      </c>
      <c r="C702" s="109"/>
      <c r="D702" s="12" t="s">
        <v>14</v>
      </c>
      <c r="E702" s="16">
        <v>26.46</v>
      </c>
      <c r="F702" s="17">
        <v>165</v>
      </c>
      <c r="G702" s="16">
        <f>E702*F702</f>
        <v>4365.9000000000005</v>
      </c>
      <c r="H702" s="12"/>
      <c r="I702" s="6"/>
      <c r="J702" s="6"/>
      <c r="K702" s="2"/>
    </row>
    <row r="703" spans="2:11" ht="15.75" customHeight="1">
      <c r="B703" s="104" t="s">
        <v>340</v>
      </c>
      <c r="C703" s="105"/>
      <c r="D703" s="16" t="s">
        <v>23</v>
      </c>
      <c r="E703" s="35"/>
      <c r="F703" s="36">
        <v>30.2</v>
      </c>
      <c r="G703" s="22">
        <f>G702*30.2%</f>
        <v>1318.5018000000002</v>
      </c>
      <c r="H703" s="12"/>
      <c r="I703" s="6"/>
      <c r="J703" s="6"/>
      <c r="K703" s="2"/>
    </row>
    <row r="704" spans="2:11" ht="15.75" customHeight="1">
      <c r="B704" s="158" t="s">
        <v>341</v>
      </c>
      <c r="C704" s="207"/>
      <c r="D704" s="208"/>
      <c r="E704" s="66"/>
      <c r="F704" s="25"/>
      <c r="G704" s="14">
        <f>G702+G703</f>
        <v>5684.4018000000005</v>
      </c>
      <c r="H704" s="12"/>
      <c r="I704" s="6"/>
      <c r="J704" s="6"/>
      <c r="K704" s="2"/>
    </row>
    <row r="705" spans="2:12" ht="20.25" customHeight="1">
      <c r="B705" s="26"/>
      <c r="C705" s="112" t="s">
        <v>9</v>
      </c>
      <c r="D705" s="178"/>
      <c r="E705" s="53"/>
      <c r="F705" s="28"/>
      <c r="G705" s="28">
        <f>G701+G702+G703</f>
        <v>26462.131800000003</v>
      </c>
      <c r="H705" s="12"/>
      <c r="I705" s="6"/>
      <c r="J705" s="6"/>
      <c r="K705" s="2"/>
      <c r="L705" s="92"/>
    </row>
    <row r="706" spans="2:12" ht="20.25" customHeight="1">
      <c r="B706" s="26"/>
      <c r="C706" s="54"/>
      <c r="D706" s="54"/>
      <c r="E706" s="27"/>
      <c r="F706" s="28"/>
      <c r="G706" s="28"/>
      <c r="H706" s="12"/>
      <c r="I706" s="6"/>
      <c r="J706" s="6"/>
      <c r="K706" s="2"/>
    </row>
    <row r="707" spans="2:12" ht="20.25" customHeight="1">
      <c r="B707" s="30" t="s">
        <v>54</v>
      </c>
      <c r="C707" s="144" t="s">
        <v>143</v>
      </c>
      <c r="D707" s="145"/>
      <c r="E707" s="145"/>
      <c r="F707" s="145"/>
      <c r="G707" s="145"/>
      <c r="H707" s="146"/>
      <c r="I707" s="6"/>
      <c r="J707" s="6"/>
      <c r="K707" s="2"/>
    </row>
    <row r="708" spans="2:12" ht="20.25" customHeight="1">
      <c r="B708" s="104" t="s">
        <v>342</v>
      </c>
      <c r="C708" s="130"/>
      <c r="D708" s="12"/>
      <c r="E708" s="13"/>
      <c r="F708" s="14"/>
      <c r="G708" s="61">
        <f>G710+G712+G713</f>
        <v>4367.8317999999999</v>
      </c>
      <c r="H708" s="12"/>
      <c r="I708" s="6"/>
      <c r="J708" s="6"/>
      <c r="K708" s="2"/>
    </row>
    <row r="709" spans="2:12" ht="20.25" hidden="1" customHeight="1">
      <c r="B709" s="106" t="s">
        <v>62</v>
      </c>
      <c r="C709" s="166"/>
      <c r="D709" s="12" t="s">
        <v>14</v>
      </c>
      <c r="E709" s="31"/>
      <c r="F709" s="12">
        <v>482.4</v>
      </c>
      <c r="G709" s="12">
        <f>E709*F709</f>
        <v>0</v>
      </c>
      <c r="H709" s="12"/>
      <c r="I709" s="6"/>
      <c r="J709" s="6"/>
      <c r="K709" s="2"/>
    </row>
    <row r="710" spans="2:12" ht="20.25" customHeight="1">
      <c r="B710" s="167"/>
      <c r="C710" s="168"/>
      <c r="D710" s="12" t="s">
        <v>14</v>
      </c>
      <c r="E710" s="15">
        <v>14.52</v>
      </c>
      <c r="F710" s="17">
        <v>148</v>
      </c>
      <c r="G710" s="12">
        <f>E710*F710</f>
        <v>2148.96</v>
      </c>
      <c r="H710" s="12"/>
      <c r="I710" s="6"/>
      <c r="J710" s="6"/>
      <c r="K710" s="2"/>
    </row>
    <row r="711" spans="2:12" ht="20.25" hidden="1" customHeight="1">
      <c r="B711" s="110"/>
      <c r="C711" s="114"/>
      <c r="D711" s="12"/>
      <c r="E711" s="15"/>
      <c r="F711" s="17">
        <v>128</v>
      </c>
      <c r="G711" s="12"/>
      <c r="H711" s="12"/>
      <c r="I711" s="6"/>
      <c r="J711" s="6"/>
      <c r="K711" s="2"/>
    </row>
    <row r="712" spans="2:12" ht="18" customHeight="1">
      <c r="B712" s="110" t="s">
        <v>152</v>
      </c>
      <c r="C712" s="173"/>
      <c r="D712" s="12" t="s">
        <v>14</v>
      </c>
      <c r="E712" s="15">
        <v>15.97</v>
      </c>
      <c r="F712" s="15">
        <v>138.94</v>
      </c>
      <c r="G712" s="12">
        <f>E712*F712</f>
        <v>2218.8717999999999</v>
      </c>
      <c r="H712" s="12"/>
      <c r="I712" s="6"/>
      <c r="J712" s="6"/>
      <c r="K712" s="2"/>
    </row>
    <row r="713" spans="2:12" ht="19.5" hidden="1" customHeight="1">
      <c r="B713" s="110"/>
      <c r="C713" s="114"/>
      <c r="D713" s="16"/>
      <c r="E713" s="17"/>
      <c r="F713" s="17"/>
      <c r="G713" s="16"/>
      <c r="H713" s="12"/>
      <c r="I713" s="6"/>
      <c r="J713" s="6"/>
      <c r="K713" s="2"/>
    </row>
    <row r="714" spans="2:12" ht="20.25" customHeight="1">
      <c r="B714" s="104" t="s">
        <v>343</v>
      </c>
      <c r="C714" s="130"/>
      <c r="D714" s="12" t="s">
        <v>23</v>
      </c>
      <c r="E714" s="18"/>
      <c r="F714" s="32">
        <v>30.2</v>
      </c>
      <c r="G714" s="61">
        <f>G708*30.2%</f>
        <v>1319.0852035999999</v>
      </c>
      <c r="H714" s="12"/>
      <c r="I714" s="6"/>
      <c r="J714" s="6"/>
      <c r="K714" s="2"/>
    </row>
    <row r="715" spans="2:12" ht="20.25" customHeight="1">
      <c r="B715" s="104" t="s">
        <v>25</v>
      </c>
      <c r="C715" s="130"/>
      <c r="D715" s="12"/>
      <c r="E715" s="14"/>
      <c r="F715" s="14"/>
      <c r="G715" s="61">
        <f>G716</f>
        <v>7015</v>
      </c>
      <c r="H715" s="12"/>
      <c r="I715" s="6"/>
      <c r="J715" s="6"/>
      <c r="K715" s="2"/>
    </row>
    <row r="716" spans="2:12" ht="31.5" customHeight="1">
      <c r="B716" s="108" t="s">
        <v>18</v>
      </c>
      <c r="C716" s="109"/>
      <c r="D716" s="12" t="s">
        <v>33</v>
      </c>
      <c r="E716" s="12">
        <v>14.03</v>
      </c>
      <c r="F716" s="12">
        <v>500</v>
      </c>
      <c r="G716" s="12">
        <f>E716*F716</f>
        <v>7015</v>
      </c>
      <c r="H716" s="12"/>
      <c r="I716" s="6"/>
      <c r="J716" s="6"/>
      <c r="K716" s="2"/>
    </row>
    <row r="717" spans="2:12" ht="20.25" customHeight="1">
      <c r="B717" s="104" t="s">
        <v>344</v>
      </c>
      <c r="C717" s="130"/>
      <c r="D717" s="12"/>
      <c r="E717" s="14"/>
      <c r="F717" s="14"/>
      <c r="G717" s="61">
        <f>G718+G719+G721+G720</f>
        <v>8754.1723000000002</v>
      </c>
      <c r="H717" s="12"/>
      <c r="I717" s="6"/>
      <c r="J717" s="6"/>
      <c r="K717" s="2"/>
    </row>
    <row r="718" spans="2:12" ht="20.25" customHeight="1">
      <c r="B718" s="108" t="s">
        <v>56</v>
      </c>
      <c r="C718" s="109"/>
      <c r="D718" s="12" t="s">
        <v>10</v>
      </c>
      <c r="E718" s="12">
        <v>5</v>
      </c>
      <c r="F718" s="12">
        <v>60</v>
      </c>
      <c r="G718" s="12">
        <f>E718*F718</f>
        <v>300</v>
      </c>
      <c r="H718" s="12"/>
      <c r="I718" s="6"/>
      <c r="J718" s="6"/>
      <c r="K718" s="2"/>
    </row>
    <row r="719" spans="2:12" ht="20.25" customHeight="1">
      <c r="B719" s="108" t="s">
        <v>82</v>
      </c>
      <c r="C719" s="127"/>
      <c r="D719" s="12" t="s">
        <v>10</v>
      </c>
      <c r="E719" s="16">
        <v>40</v>
      </c>
      <c r="F719" s="16">
        <v>20</v>
      </c>
      <c r="G719" s="16">
        <f>E719*F719</f>
        <v>800</v>
      </c>
      <c r="H719" s="12"/>
      <c r="I719" s="6"/>
      <c r="J719" s="6"/>
      <c r="K719" s="2"/>
    </row>
    <row r="720" spans="2:12" ht="21.75" customHeight="1">
      <c r="B720" s="108" t="s">
        <v>65</v>
      </c>
      <c r="C720" s="127"/>
      <c r="D720" s="12" t="s">
        <v>10</v>
      </c>
      <c r="E720" s="16">
        <v>2</v>
      </c>
      <c r="F720" s="16">
        <v>3504</v>
      </c>
      <c r="G720" s="16">
        <f>E720*F720</f>
        <v>7008</v>
      </c>
      <c r="H720" s="12"/>
      <c r="I720" s="6"/>
      <c r="J720" s="6"/>
      <c r="K720" s="2"/>
    </row>
    <row r="721" spans="2:11" ht="18.75" customHeight="1">
      <c r="B721" s="108" t="s">
        <v>72</v>
      </c>
      <c r="C721" s="109"/>
      <c r="D721" s="12" t="s">
        <v>24</v>
      </c>
      <c r="E721" s="21">
        <v>14.186</v>
      </c>
      <c r="F721" s="12">
        <v>45.55</v>
      </c>
      <c r="G721" s="12">
        <f>E721*F721</f>
        <v>646.17229999999995</v>
      </c>
      <c r="H721" s="12"/>
      <c r="I721" s="6"/>
      <c r="J721" s="6"/>
      <c r="K721" s="2"/>
    </row>
    <row r="722" spans="2:11" ht="25.5" customHeight="1">
      <c r="B722" s="118" t="s">
        <v>345</v>
      </c>
      <c r="C722" s="126"/>
      <c r="D722" s="67"/>
      <c r="E722" s="68"/>
      <c r="F722" s="69"/>
      <c r="G722" s="28">
        <f>G708+G714+G715+G717</f>
        <v>21456.089303599998</v>
      </c>
      <c r="H722" s="12"/>
      <c r="I722" s="6"/>
      <c r="J722" s="6"/>
      <c r="K722" s="2"/>
    </row>
    <row r="723" spans="2:11" ht="141.75" customHeight="1">
      <c r="B723" s="108" t="s">
        <v>76</v>
      </c>
      <c r="C723" s="109"/>
      <c r="D723" s="12" t="s">
        <v>14</v>
      </c>
      <c r="E723" s="16">
        <v>9.69</v>
      </c>
      <c r="F723" s="17">
        <v>165</v>
      </c>
      <c r="G723" s="16">
        <f>E723*F723</f>
        <v>1598.85</v>
      </c>
      <c r="H723" s="12"/>
      <c r="I723" s="6"/>
      <c r="J723" s="6"/>
      <c r="K723" s="2"/>
    </row>
    <row r="724" spans="2:11" ht="17.25" customHeight="1">
      <c r="B724" s="104" t="s">
        <v>346</v>
      </c>
      <c r="C724" s="105"/>
      <c r="D724" s="16" t="s">
        <v>23</v>
      </c>
      <c r="E724" s="35"/>
      <c r="F724" s="36">
        <v>30.2</v>
      </c>
      <c r="G724" s="22">
        <v>482.86</v>
      </c>
      <c r="H724" s="12"/>
      <c r="I724" s="6"/>
      <c r="J724" s="6"/>
      <c r="K724" s="2"/>
    </row>
    <row r="725" spans="2:11" ht="18.75" customHeight="1">
      <c r="B725" s="158" t="s">
        <v>347</v>
      </c>
      <c r="C725" s="207"/>
      <c r="D725" s="208"/>
      <c r="E725" s="66"/>
      <c r="F725" s="25"/>
      <c r="G725" s="14">
        <f>G723+G724</f>
        <v>2081.71</v>
      </c>
      <c r="H725" s="12"/>
      <c r="I725" s="6"/>
      <c r="J725" s="6"/>
      <c r="K725" s="2"/>
    </row>
    <row r="726" spans="2:11" ht="19.5" customHeight="1">
      <c r="B726" s="26"/>
      <c r="C726" s="112" t="s">
        <v>9</v>
      </c>
      <c r="D726" s="178"/>
      <c r="E726" s="53"/>
      <c r="F726" s="28"/>
      <c r="G726" s="28">
        <f>G708+G714+G715+G717+G723+G724</f>
        <v>23537.799303599997</v>
      </c>
      <c r="H726" s="12"/>
      <c r="I726" s="6"/>
      <c r="J726" s="6"/>
      <c r="K726" s="2"/>
    </row>
    <row r="727" spans="2:11" ht="20.25" customHeight="1">
      <c r="B727" s="161"/>
      <c r="C727" s="162"/>
      <c r="D727" s="12"/>
      <c r="E727" s="14"/>
      <c r="F727" s="14"/>
      <c r="G727" s="14"/>
      <c r="H727" s="12"/>
      <c r="I727" s="6"/>
      <c r="J727" s="6"/>
      <c r="K727" s="2"/>
    </row>
    <row r="728" spans="2:11" ht="20.25" customHeight="1">
      <c r="B728" s="30" t="s">
        <v>55</v>
      </c>
      <c r="C728" s="144" t="s">
        <v>142</v>
      </c>
      <c r="D728" s="145"/>
      <c r="E728" s="145"/>
      <c r="F728" s="145"/>
      <c r="G728" s="145"/>
      <c r="H728" s="146"/>
      <c r="I728" s="6"/>
      <c r="J728" s="6"/>
      <c r="K728" s="2"/>
    </row>
    <row r="729" spans="2:11" ht="15.75">
      <c r="B729" s="104" t="s">
        <v>349</v>
      </c>
      <c r="C729" s="130"/>
      <c r="D729" s="12"/>
      <c r="E729" s="13"/>
      <c r="F729" s="14"/>
      <c r="G729" s="61">
        <f>G731+G732+G733+G734</f>
        <v>1414.433</v>
      </c>
      <c r="H729" s="12"/>
      <c r="I729" s="6"/>
      <c r="J729" s="6"/>
      <c r="K729" s="2"/>
    </row>
    <row r="730" spans="2:11" ht="20.25" hidden="1" customHeight="1">
      <c r="B730" s="106" t="s">
        <v>62</v>
      </c>
      <c r="C730" s="166"/>
      <c r="D730" s="12"/>
      <c r="E730" s="31"/>
      <c r="F730" s="12"/>
      <c r="G730" s="12"/>
      <c r="H730" s="12"/>
      <c r="I730" s="6"/>
      <c r="J730" s="6"/>
      <c r="K730" s="2"/>
    </row>
    <row r="731" spans="2:11" ht="21.75" customHeight="1">
      <c r="B731" s="167"/>
      <c r="C731" s="168"/>
      <c r="D731" s="12" t="s">
        <v>14</v>
      </c>
      <c r="E731" s="55">
        <v>4.91</v>
      </c>
      <c r="F731" s="17">
        <v>148</v>
      </c>
      <c r="G731" s="12">
        <f>E731*F731</f>
        <v>726.68000000000006</v>
      </c>
      <c r="H731" s="12"/>
      <c r="I731" s="6"/>
      <c r="J731" s="6"/>
      <c r="K731" s="2"/>
    </row>
    <row r="732" spans="2:11" ht="19.5" customHeight="1">
      <c r="B732" s="110" t="s">
        <v>348</v>
      </c>
      <c r="C732" s="173"/>
      <c r="D732" s="12" t="s">
        <v>14</v>
      </c>
      <c r="E732" s="15">
        <v>4.95</v>
      </c>
      <c r="F732" s="15">
        <v>138.94</v>
      </c>
      <c r="G732" s="12">
        <f>E732*F732</f>
        <v>687.75300000000004</v>
      </c>
      <c r="H732" s="12"/>
      <c r="I732" s="6"/>
      <c r="J732" s="6"/>
      <c r="K732" s="2"/>
    </row>
    <row r="733" spans="2:11" ht="24" hidden="1" customHeight="1">
      <c r="B733" s="110"/>
      <c r="C733" s="111"/>
      <c r="D733" s="12"/>
      <c r="E733" s="55"/>
      <c r="F733" s="17"/>
      <c r="G733" s="12"/>
      <c r="H733" s="12"/>
      <c r="I733" s="6"/>
      <c r="J733" s="6"/>
      <c r="K733" s="2"/>
    </row>
    <row r="734" spans="2:11" ht="23.25" hidden="1" customHeight="1">
      <c r="B734" s="110"/>
      <c r="C734" s="114"/>
      <c r="D734" s="16"/>
      <c r="E734" s="17"/>
      <c r="F734" s="17"/>
      <c r="G734" s="16"/>
      <c r="H734" s="12"/>
      <c r="I734" s="6"/>
      <c r="J734" s="6"/>
      <c r="K734" s="2"/>
    </row>
    <row r="735" spans="2:11" ht="19.5" customHeight="1">
      <c r="B735" s="104" t="s">
        <v>350</v>
      </c>
      <c r="C735" s="130"/>
      <c r="D735" s="12" t="s">
        <v>23</v>
      </c>
      <c r="E735" s="18"/>
      <c r="F735" s="32">
        <v>30.2</v>
      </c>
      <c r="G735" s="61">
        <f>G729*0.302</f>
        <v>427.15876599999996</v>
      </c>
      <c r="H735" s="12"/>
      <c r="I735" s="6"/>
      <c r="J735" s="6"/>
      <c r="K735" s="2"/>
    </row>
    <row r="736" spans="2:11" ht="24" customHeight="1">
      <c r="B736" s="104" t="s">
        <v>351</v>
      </c>
      <c r="C736" s="130"/>
      <c r="D736" s="12"/>
      <c r="E736" s="14"/>
      <c r="F736" s="14"/>
      <c r="G736" s="61">
        <f>G737</f>
        <v>1955</v>
      </c>
      <c r="H736" s="12"/>
      <c r="I736" s="6"/>
      <c r="J736" s="6"/>
      <c r="K736" s="2"/>
    </row>
    <row r="737" spans="2:11" ht="31.5" customHeight="1">
      <c r="B737" s="108" t="s">
        <v>18</v>
      </c>
      <c r="C737" s="109"/>
      <c r="D737" s="12" t="s">
        <v>33</v>
      </c>
      <c r="E737" s="12">
        <v>3.91</v>
      </c>
      <c r="F737" s="12">
        <v>500</v>
      </c>
      <c r="G737" s="12">
        <f>E737*F737</f>
        <v>1955</v>
      </c>
      <c r="H737" s="12"/>
      <c r="I737" s="6"/>
      <c r="J737" s="6"/>
      <c r="K737" s="2"/>
    </row>
    <row r="738" spans="2:11" ht="18.75" customHeight="1">
      <c r="B738" s="104" t="s">
        <v>352</v>
      </c>
      <c r="C738" s="130"/>
      <c r="D738" s="12"/>
      <c r="E738" s="14"/>
      <c r="F738" s="14"/>
      <c r="G738" s="61">
        <f>G739+G741+G740</f>
        <v>6153.45795</v>
      </c>
      <c r="H738" s="12"/>
      <c r="I738" s="6"/>
      <c r="J738" s="6"/>
      <c r="K738" s="2"/>
    </row>
    <row r="739" spans="2:11" ht="19.5" customHeight="1">
      <c r="B739" s="108" t="s">
        <v>113</v>
      </c>
      <c r="C739" s="127"/>
      <c r="D739" s="12" t="s">
        <v>10</v>
      </c>
      <c r="E739" s="16">
        <v>2</v>
      </c>
      <c r="F739" s="16">
        <v>1800</v>
      </c>
      <c r="G739" s="16">
        <f>E739*F739</f>
        <v>3600</v>
      </c>
      <c r="H739" s="12"/>
      <c r="I739" s="6"/>
      <c r="J739" s="6"/>
      <c r="K739" s="2"/>
    </row>
    <row r="740" spans="2:11" ht="19.5" customHeight="1">
      <c r="B740" s="108" t="s">
        <v>114</v>
      </c>
      <c r="C740" s="127"/>
      <c r="D740" s="12" t="s">
        <v>10</v>
      </c>
      <c r="E740" s="16">
        <v>2</v>
      </c>
      <c r="F740" s="16">
        <v>1200</v>
      </c>
      <c r="G740" s="16">
        <f>E740*F740</f>
        <v>2400</v>
      </c>
      <c r="H740" s="12"/>
      <c r="I740" s="6"/>
      <c r="J740" s="6"/>
      <c r="K740" s="2"/>
    </row>
    <row r="741" spans="2:11" ht="23.25" customHeight="1">
      <c r="B741" s="108" t="s">
        <v>72</v>
      </c>
      <c r="C741" s="109"/>
      <c r="D741" s="12" t="s">
        <v>24</v>
      </c>
      <c r="E741" s="21">
        <v>3.3690000000000002</v>
      </c>
      <c r="F741" s="12">
        <v>45.55</v>
      </c>
      <c r="G741" s="12">
        <f>E741*F741</f>
        <v>153.45795000000001</v>
      </c>
      <c r="H741" s="12"/>
      <c r="I741" s="6"/>
      <c r="J741" s="6"/>
      <c r="K741" s="2"/>
    </row>
    <row r="742" spans="2:11" ht="16.5" customHeight="1">
      <c r="B742" s="118" t="s">
        <v>353</v>
      </c>
      <c r="C742" s="126"/>
      <c r="D742" s="57"/>
      <c r="E742" s="60"/>
      <c r="F742" s="16"/>
      <c r="G742" s="62">
        <f>G729+G735+G736+G738</f>
        <v>9950.0497159999995</v>
      </c>
      <c r="H742" s="12"/>
      <c r="I742" s="6"/>
      <c r="J742" s="6"/>
      <c r="K742" s="2"/>
    </row>
    <row r="743" spans="2:11" ht="143.25" customHeight="1">
      <c r="B743" s="108" t="s">
        <v>76</v>
      </c>
      <c r="C743" s="172"/>
      <c r="D743" s="12" t="s">
        <v>14</v>
      </c>
      <c r="E743" s="16">
        <v>9.98</v>
      </c>
      <c r="F743" s="17">
        <v>165</v>
      </c>
      <c r="G743" s="16">
        <f>E743*F743</f>
        <v>1646.7</v>
      </c>
      <c r="H743" s="12"/>
      <c r="I743" s="6"/>
      <c r="J743" s="6"/>
      <c r="K743" s="2"/>
    </row>
    <row r="744" spans="2:11" ht="23.25" customHeight="1">
      <c r="B744" s="104" t="s">
        <v>354</v>
      </c>
      <c r="C744" s="105"/>
      <c r="D744" s="16" t="s">
        <v>23</v>
      </c>
      <c r="E744" s="35"/>
      <c r="F744" s="36">
        <v>30.2</v>
      </c>
      <c r="G744" s="22">
        <f>G743*30.2%</f>
        <v>497.30340000000001</v>
      </c>
      <c r="H744" s="12"/>
      <c r="I744" s="6"/>
      <c r="J744" s="6"/>
      <c r="K744" s="2"/>
    </row>
    <row r="745" spans="2:11" ht="17.25" customHeight="1">
      <c r="B745" s="158" t="s">
        <v>355</v>
      </c>
      <c r="C745" s="207"/>
      <c r="D745" s="208"/>
      <c r="E745" s="66"/>
      <c r="F745" s="25"/>
      <c r="G745" s="14">
        <f>G743+G744</f>
        <v>2144.0034000000001</v>
      </c>
      <c r="H745" s="12"/>
      <c r="I745" s="6"/>
      <c r="J745" s="6"/>
      <c r="K745" s="2"/>
    </row>
    <row r="746" spans="2:11" ht="20.25" customHeight="1">
      <c r="B746" s="26"/>
      <c r="C746" s="112" t="s">
        <v>9</v>
      </c>
      <c r="D746" s="178"/>
      <c r="E746" s="10"/>
      <c r="F746" s="28"/>
      <c r="G746" s="28">
        <f>G742+G745</f>
        <v>12094.053115999999</v>
      </c>
      <c r="H746" s="12"/>
      <c r="I746" s="6"/>
      <c r="J746" s="6"/>
      <c r="K746" s="2"/>
    </row>
    <row r="747" spans="2:11" ht="15.75" customHeight="1">
      <c r="B747" s="26"/>
      <c r="C747" s="56"/>
      <c r="D747" s="57"/>
      <c r="E747" s="58"/>
      <c r="F747" s="14"/>
      <c r="G747" s="14"/>
      <c r="H747" s="12"/>
      <c r="I747" s="6"/>
      <c r="J747" s="6"/>
      <c r="K747" s="2"/>
    </row>
    <row r="748" spans="2:11" ht="20.25" hidden="1" customHeight="1">
      <c r="B748" s="26"/>
      <c r="C748" s="56"/>
      <c r="D748" s="57"/>
      <c r="E748" s="58"/>
      <c r="F748" s="14"/>
      <c r="G748" s="14"/>
      <c r="H748" s="12"/>
      <c r="I748" s="6"/>
      <c r="J748" s="6"/>
      <c r="K748" s="2"/>
    </row>
    <row r="749" spans="2:11" ht="36.75" customHeight="1">
      <c r="B749" s="30" t="s">
        <v>59</v>
      </c>
      <c r="C749" s="144" t="s">
        <v>144</v>
      </c>
      <c r="D749" s="145"/>
      <c r="E749" s="145"/>
      <c r="F749" s="145"/>
      <c r="G749" s="145"/>
      <c r="H749" s="146"/>
      <c r="I749" s="6"/>
      <c r="J749" s="6"/>
      <c r="K749" s="2"/>
    </row>
    <row r="750" spans="2:11" ht="20.25" customHeight="1">
      <c r="B750" s="104" t="s">
        <v>356</v>
      </c>
      <c r="C750" s="105"/>
      <c r="D750" s="16"/>
      <c r="E750" s="33"/>
      <c r="F750" s="34"/>
      <c r="G750" s="63">
        <f>G752+G753+G754+G755+G756+G757+G758</f>
        <v>16348.1374</v>
      </c>
      <c r="H750" s="12"/>
      <c r="I750" s="6"/>
      <c r="J750" s="6"/>
      <c r="K750" s="2"/>
    </row>
    <row r="751" spans="2:11" ht="15" hidden="1" customHeight="1">
      <c r="B751" s="106" t="s">
        <v>62</v>
      </c>
      <c r="C751" s="166"/>
      <c r="D751" s="16"/>
      <c r="E751" s="41"/>
      <c r="F751" s="16"/>
      <c r="G751" s="16"/>
      <c r="H751" s="12"/>
      <c r="I751" s="6"/>
      <c r="J751" s="6"/>
      <c r="K751" s="2"/>
    </row>
    <row r="752" spans="2:11" ht="18.75" customHeight="1">
      <c r="B752" s="167"/>
      <c r="C752" s="168"/>
      <c r="D752" s="16" t="s">
        <v>14</v>
      </c>
      <c r="E752" s="17">
        <v>20.14</v>
      </c>
      <c r="F752" s="17">
        <v>148</v>
      </c>
      <c r="G752" s="16">
        <f t="shared" ref="G752" si="8">E752*F752</f>
        <v>2980.7200000000003</v>
      </c>
      <c r="H752" s="12"/>
      <c r="I752" s="6"/>
      <c r="J752" s="6"/>
      <c r="K752" s="2"/>
    </row>
    <row r="753" spans="2:11" ht="18.75" customHeight="1">
      <c r="B753" s="110" t="s">
        <v>151</v>
      </c>
      <c r="C753" s="173"/>
      <c r="D753" s="12" t="s">
        <v>14</v>
      </c>
      <c r="E753" s="15">
        <v>96.21</v>
      </c>
      <c r="F753" s="15">
        <v>138.94</v>
      </c>
      <c r="G753" s="12">
        <f>E753*F753</f>
        <v>13367.417399999998</v>
      </c>
      <c r="H753" s="12"/>
      <c r="I753" s="6"/>
      <c r="J753" s="6"/>
      <c r="K753" s="2"/>
    </row>
    <row r="754" spans="2:11" ht="30" hidden="1" customHeight="1">
      <c r="B754" s="110"/>
      <c r="C754" s="114"/>
      <c r="D754" s="16"/>
      <c r="E754" s="17"/>
      <c r="F754" s="17"/>
      <c r="G754" s="16"/>
      <c r="H754" s="12"/>
      <c r="I754" s="6"/>
      <c r="J754" s="6"/>
      <c r="K754" s="2"/>
    </row>
    <row r="755" spans="2:11" ht="15.75" hidden="1" customHeight="1">
      <c r="B755" s="110"/>
      <c r="C755" s="173"/>
      <c r="D755" s="16"/>
      <c r="E755" s="17"/>
      <c r="F755" s="17"/>
      <c r="G755" s="16"/>
      <c r="H755" s="12"/>
      <c r="I755" s="6"/>
      <c r="J755" s="6"/>
      <c r="K755" s="2"/>
    </row>
    <row r="756" spans="2:11" ht="16.5" hidden="1" customHeight="1">
      <c r="B756" s="110"/>
      <c r="C756" s="173"/>
      <c r="D756" s="16"/>
      <c r="E756" s="17"/>
      <c r="F756" s="17"/>
      <c r="G756" s="16"/>
      <c r="H756" s="12"/>
      <c r="I756" s="6"/>
      <c r="J756" s="6"/>
      <c r="K756" s="2"/>
    </row>
    <row r="757" spans="2:11" ht="20.25" hidden="1" customHeight="1">
      <c r="B757" s="110"/>
      <c r="C757" s="114"/>
      <c r="D757" s="16"/>
      <c r="E757" s="17"/>
      <c r="F757" s="17"/>
      <c r="G757" s="12"/>
      <c r="H757" s="12"/>
      <c r="I757" s="6"/>
      <c r="J757" s="6"/>
      <c r="K757" s="2"/>
    </row>
    <row r="758" spans="2:11" ht="144" hidden="1" customHeight="1">
      <c r="B758" s="108"/>
      <c r="C758" s="172"/>
      <c r="D758" s="16"/>
      <c r="E758" s="16"/>
      <c r="F758" s="17"/>
      <c r="G758" s="12"/>
      <c r="H758" s="12"/>
      <c r="I758" s="6"/>
      <c r="J758" s="6"/>
      <c r="K758" s="2"/>
    </row>
    <row r="759" spans="2:11" ht="16.5" customHeight="1">
      <c r="B759" s="104" t="s">
        <v>357</v>
      </c>
      <c r="C759" s="105"/>
      <c r="D759" s="16" t="s">
        <v>23</v>
      </c>
      <c r="E759" s="35"/>
      <c r="F759" s="36">
        <v>30.2</v>
      </c>
      <c r="G759" s="63">
        <v>4937.13</v>
      </c>
      <c r="H759" s="12"/>
      <c r="I759" s="6"/>
      <c r="J759" s="6"/>
      <c r="K759" s="2"/>
    </row>
    <row r="760" spans="2:11" ht="18" customHeight="1">
      <c r="B760" s="104" t="s">
        <v>358</v>
      </c>
      <c r="C760" s="105"/>
      <c r="D760" s="16"/>
      <c r="E760" s="34"/>
      <c r="F760" s="34"/>
      <c r="G760" s="63">
        <f>G761</f>
        <v>10030</v>
      </c>
      <c r="H760" s="12"/>
      <c r="I760" s="6"/>
      <c r="J760" s="6"/>
      <c r="K760" s="2"/>
    </row>
    <row r="761" spans="2:11" ht="33" customHeight="1">
      <c r="B761" s="108" t="s">
        <v>18</v>
      </c>
      <c r="C761" s="109"/>
      <c r="D761" s="16" t="s">
        <v>33</v>
      </c>
      <c r="E761" s="16">
        <v>20.059999999999999</v>
      </c>
      <c r="F761" s="16">
        <v>500</v>
      </c>
      <c r="G761" s="16">
        <f>E761*F761</f>
        <v>10030</v>
      </c>
      <c r="H761" s="12"/>
      <c r="I761" s="6"/>
      <c r="J761" s="6"/>
      <c r="K761" s="2"/>
    </row>
    <row r="762" spans="2:11" ht="16.5" customHeight="1">
      <c r="B762" s="104" t="s">
        <v>359</v>
      </c>
      <c r="C762" s="105"/>
      <c r="D762" s="16"/>
      <c r="E762" s="34"/>
      <c r="F762" s="34"/>
      <c r="G762" s="63">
        <f>G763+G764+G765+G766+G767+G768+G769+G770+G771+G772+G773</f>
        <v>23488.40005</v>
      </c>
      <c r="H762" s="12"/>
      <c r="I762" s="6"/>
      <c r="J762" s="6"/>
      <c r="K762" s="2"/>
    </row>
    <row r="763" spans="2:11" ht="18" customHeight="1">
      <c r="B763" s="108" t="s">
        <v>90</v>
      </c>
      <c r="C763" s="109"/>
      <c r="D763" s="12" t="s">
        <v>53</v>
      </c>
      <c r="E763" s="16">
        <v>10.55</v>
      </c>
      <c r="F763" s="16">
        <v>450</v>
      </c>
      <c r="G763" s="16">
        <f t="shared" ref="G763:G771" si="9">E763*F763</f>
        <v>4747.5</v>
      </c>
      <c r="H763" s="12"/>
      <c r="I763" s="6"/>
      <c r="J763" s="6"/>
      <c r="K763" s="2"/>
    </row>
    <row r="764" spans="2:11" ht="14.25" customHeight="1">
      <c r="B764" s="108" t="s">
        <v>101</v>
      </c>
      <c r="C764" s="109"/>
      <c r="D764" s="12" t="s">
        <v>10</v>
      </c>
      <c r="E764" s="16">
        <v>50</v>
      </c>
      <c r="F764" s="16">
        <v>6</v>
      </c>
      <c r="G764" s="16">
        <f t="shared" si="9"/>
        <v>300</v>
      </c>
      <c r="H764" s="12"/>
      <c r="I764" s="6"/>
      <c r="J764" s="6"/>
      <c r="K764" s="2"/>
    </row>
    <row r="765" spans="2:11" ht="15" customHeight="1">
      <c r="B765" s="108" t="s">
        <v>47</v>
      </c>
      <c r="C765" s="109"/>
      <c r="D765" s="12" t="s">
        <v>12</v>
      </c>
      <c r="E765" s="16">
        <v>5.5</v>
      </c>
      <c r="F765" s="16">
        <v>460</v>
      </c>
      <c r="G765" s="16">
        <f t="shared" si="9"/>
        <v>2530</v>
      </c>
      <c r="H765" s="12"/>
      <c r="I765" s="6"/>
      <c r="J765" s="6"/>
      <c r="K765" s="2"/>
    </row>
    <row r="766" spans="2:11" ht="13.5" customHeight="1">
      <c r="B766" s="108" t="s">
        <v>88</v>
      </c>
      <c r="C766" s="109"/>
      <c r="D766" s="12" t="s">
        <v>53</v>
      </c>
      <c r="E766" s="16">
        <v>10.5</v>
      </c>
      <c r="F766" s="16">
        <v>650</v>
      </c>
      <c r="G766" s="16">
        <f t="shared" si="9"/>
        <v>6825</v>
      </c>
      <c r="H766" s="12"/>
      <c r="I766" s="6"/>
      <c r="J766" s="6"/>
      <c r="K766" s="2"/>
    </row>
    <row r="767" spans="2:11" ht="16.5" customHeight="1">
      <c r="B767" s="108" t="s">
        <v>40</v>
      </c>
      <c r="C767" s="127"/>
      <c r="D767" s="12" t="s">
        <v>10</v>
      </c>
      <c r="E767" s="16">
        <v>50</v>
      </c>
      <c r="F767" s="16">
        <v>92</v>
      </c>
      <c r="G767" s="16">
        <f t="shared" si="9"/>
        <v>4600</v>
      </c>
      <c r="H767" s="12"/>
      <c r="I767" s="6"/>
      <c r="J767" s="6"/>
      <c r="K767" s="2"/>
    </row>
    <row r="768" spans="2:11" ht="15.75" customHeight="1">
      <c r="B768" s="108" t="s">
        <v>42</v>
      </c>
      <c r="C768" s="127"/>
      <c r="D768" s="12" t="s">
        <v>83</v>
      </c>
      <c r="E768" s="16">
        <v>2</v>
      </c>
      <c r="F768" s="16">
        <v>1341</v>
      </c>
      <c r="G768" s="16">
        <f t="shared" si="9"/>
        <v>2682</v>
      </c>
      <c r="H768" s="12"/>
      <c r="I768" s="6"/>
      <c r="J768" s="6"/>
      <c r="K768" s="2"/>
    </row>
    <row r="769" spans="2:11" ht="19.5" customHeight="1">
      <c r="B769" s="108" t="s">
        <v>68</v>
      </c>
      <c r="C769" s="127"/>
      <c r="D769" s="12" t="s">
        <v>10</v>
      </c>
      <c r="E769" s="16">
        <v>5</v>
      </c>
      <c r="F769" s="16">
        <v>44.64</v>
      </c>
      <c r="G769" s="16">
        <f t="shared" si="9"/>
        <v>223.2</v>
      </c>
      <c r="H769" s="12"/>
      <c r="I769" s="6"/>
      <c r="J769" s="6"/>
      <c r="K769" s="2"/>
    </row>
    <row r="770" spans="2:11" ht="16.5" customHeight="1">
      <c r="B770" s="108" t="s">
        <v>69</v>
      </c>
      <c r="C770" s="127"/>
      <c r="D770" s="12" t="s">
        <v>10</v>
      </c>
      <c r="E770" s="16">
        <v>5</v>
      </c>
      <c r="F770" s="16">
        <v>52.2</v>
      </c>
      <c r="G770" s="16">
        <f t="shared" si="9"/>
        <v>261</v>
      </c>
      <c r="H770" s="12"/>
      <c r="I770" s="6"/>
      <c r="J770" s="6"/>
      <c r="K770" s="2"/>
    </row>
    <row r="771" spans="2:11" ht="15.75" customHeight="1">
      <c r="B771" s="108" t="s">
        <v>82</v>
      </c>
      <c r="C771" s="127"/>
      <c r="D771" s="12" t="s">
        <v>10</v>
      </c>
      <c r="E771" s="16">
        <v>20</v>
      </c>
      <c r="F771" s="16">
        <v>20</v>
      </c>
      <c r="G771" s="16">
        <f t="shared" si="9"/>
        <v>400</v>
      </c>
      <c r="H771" s="12"/>
      <c r="I771" s="6"/>
      <c r="J771" s="6"/>
      <c r="K771" s="2"/>
    </row>
    <row r="772" spans="2:11" ht="17.25" hidden="1" customHeight="1">
      <c r="B772" s="108"/>
      <c r="C772" s="109"/>
      <c r="D772" s="12"/>
      <c r="E772" s="16"/>
      <c r="F772" s="16"/>
      <c r="G772" s="16"/>
      <c r="H772" s="12"/>
      <c r="I772" s="6"/>
      <c r="J772" s="6"/>
      <c r="K772" s="2"/>
    </row>
    <row r="773" spans="2:11" ht="14.25" customHeight="1">
      <c r="B773" s="108" t="s">
        <v>72</v>
      </c>
      <c r="C773" s="109"/>
      <c r="D773" s="12" t="s">
        <v>24</v>
      </c>
      <c r="E773" s="42">
        <v>20.190999999999999</v>
      </c>
      <c r="F773" s="16">
        <v>45.55</v>
      </c>
      <c r="G773" s="16">
        <f>E773*F773</f>
        <v>919.70004999999992</v>
      </c>
      <c r="H773" s="12"/>
      <c r="I773" s="6"/>
      <c r="J773" s="6"/>
      <c r="K773" s="2"/>
    </row>
    <row r="774" spans="2:11" ht="18" customHeight="1">
      <c r="B774" s="118" t="s">
        <v>360</v>
      </c>
      <c r="C774" s="177"/>
      <c r="D774" s="67"/>
      <c r="E774" s="68"/>
      <c r="F774" s="69"/>
      <c r="G774" s="28">
        <f>G750+G759+G760+G762</f>
        <v>54803.667450000001</v>
      </c>
      <c r="H774" s="12"/>
      <c r="I774" s="6"/>
      <c r="J774" s="6"/>
      <c r="K774" s="2"/>
    </row>
    <row r="775" spans="2:11" ht="139.5" customHeight="1">
      <c r="B775" s="108" t="s">
        <v>76</v>
      </c>
      <c r="C775" s="109"/>
      <c r="D775" s="12" t="s">
        <v>14</v>
      </c>
      <c r="E775" s="16">
        <v>17.420000000000002</v>
      </c>
      <c r="F775" s="17">
        <v>165</v>
      </c>
      <c r="G775" s="16">
        <f>E775*F775</f>
        <v>2874.3</v>
      </c>
      <c r="H775" s="12"/>
      <c r="I775" s="6"/>
      <c r="J775" s="6"/>
      <c r="K775" s="2"/>
    </row>
    <row r="776" spans="2:11" ht="21" customHeight="1">
      <c r="B776" s="104" t="s">
        <v>361</v>
      </c>
      <c r="C776" s="105"/>
      <c r="D776" s="16" t="s">
        <v>23</v>
      </c>
      <c r="E776" s="35"/>
      <c r="F776" s="36">
        <v>30.2</v>
      </c>
      <c r="G776" s="22">
        <v>868.03</v>
      </c>
      <c r="H776" s="12"/>
      <c r="I776" s="6"/>
      <c r="J776" s="6"/>
      <c r="K776" s="2"/>
    </row>
    <row r="777" spans="2:11" ht="21" customHeight="1">
      <c r="B777" s="158" t="s">
        <v>362</v>
      </c>
      <c r="C777" s="207"/>
      <c r="D777" s="208"/>
      <c r="E777" s="66"/>
      <c r="F777" s="25"/>
      <c r="G777" s="14">
        <f>G775+G776</f>
        <v>3742.33</v>
      </c>
      <c r="H777" s="12"/>
      <c r="I777" s="6"/>
      <c r="J777" s="6"/>
      <c r="K777" s="2"/>
    </row>
    <row r="778" spans="2:11" ht="21" customHeight="1">
      <c r="B778" s="38"/>
      <c r="C778" s="170" t="s">
        <v>9</v>
      </c>
      <c r="D778" s="171"/>
      <c r="E778" s="39"/>
      <c r="F778" s="40"/>
      <c r="G778" s="40">
        <f>G774+G775+G776</f>
        <v>58545.997450000003</v>
      </c>
      <c r="H778" s="12"/>
      <c r="I778" s="6"/>
      <c r="J778" s="6"/>
      <c r="K778" s="2"/>
    </row>
    <row r="779" spans="2:11">
      <c r="B779" s="46"/>
      <c r="C779" s="47"/>
      <c r="D779" s="48"/>
      <c r="E779" s="49"/>
      <c r="F779" s="50"/>
      <c r="G779" s="50"/>
      <c r="H779" s="44"/>
      <c r="I779" s="6"/>
      <c r="J779" s="6"/>
      <c r="K779" s="2"/>
    </row>
    <row r="780" spans="2:11" ht="21.75" customHeight="1">
      <c r="B780" s="30" t="s">
        <v>60</v>
      </c>
      <c r="C780" s="174" t="s">
        <v>145</v>
      </c>
      <c r="D780" s="175"/>
      <c r="E780" s="175"/>
      <c r="F780" s="175"/>
      <c r="G780" s="175"/>
      <c r="H780" s="176"/>
      <c r="I780" s="6"/>
      <c r="J780" s="6"/>
      <c r="K780" s="2"/>
    </row>
    <row r="781" spans="2:11" ht="15.75">
      <c r="B781" s="104" t="s">
        <v>364</v>
      </c>
      <c r="C781" s="105"/>
      <c r="D781" s="16"/>
      <c r="E781" s="33"/>
      <c r="F781" s="34"/>
      <c r="G781" s="63">
        <f>G783+G784+G785+G786+G787+G788+G789</f>
        <v>38655.413</v>
      </c>
      <c r="H781" s="12"/>
      <c r="I781" s="6"/>
      <c r="J781" s="6"/>
      <c r="K781" s="2"/>
    </row>
    <row r="782" spans="2:11" ht="15" hidden="1" customHeight="1">
      <c r="B782" s="106" t="s">
        <v>62</v>
      </c>
      <c r="C782" s="166"/>
      <c r="D782" s="16"/>
      <c r="E782" s="41"/>
      <c r="F782" s="16"/>
      <c r="G782" s="16"/>
      <c r="H782" s="12"/>
      <c r="I782" s="6"/>
      <c r="J782" s="6"/>
      <c r="K782" s="2"/>
    </row>
    <row r="783" spans="2:11" ht="15" customHeight="1">
      <c r="B783" s="167"/>
      <c r="C783" s="168"/>
      <c r="D783" s="16" t="s">
        <v>14</v>
      </c>
      <c r="E783" s="17">
        <v>62.21</v>
      </c>
      <c r="F783" s="17">
        <v>148</v>
      </c>
      <c r="G783" s="16">
        <f t="shared" ref="G783" si="10">E783*F783</f>
        <v>9207.08</v>
      </c>
      <c r="H783" s="12"/>
      <c r="I783" s="6"/>
      <c r="J783" s="6"/>
      <c r="K783" s="2"/>
    </row>
    <row r="784" spans="2:11" ht="15.75" customHeight="1">
      <c r="B784" s="110" t="s">
        <v>151</v>
      </c>
      <c r="C784" s="173"/>
      <c r="D784" s="12" t="s">
        <v>14</v>
      </c>
      <c r="E784" s="15">
        <v>211.95</v>
      </c>
      <c r="F784" s="15">
        <v>138.94</v>
      </c>
      <c r="G784" s="12">
        <f>E784*F784</f>
        <v>29448.332999999999</v>
      </c>
      <c r="H784" s="12"/>
      <c r="I784" s="6"/>
      <c r="J784" s="6"/>
      <c r="K784" s="2"/>
    </row>
    <row r="785" spans="2:11" ht="15.75" hidden="1">
      <c r="B785" s="110"/>
      <c r="C785" s="173"/>
      <c r="D785" s="16"/>
      <c r="E785" s="17"/>
      <c r="F785" s="17"/>
      <c r="G785" s="16"/>
      <c r="H785" s="12"/>
      <c r="I785" s="6"/>
      <c r="J785" s="6"/>
      <c r="K785" s="2"/>
    </row>
    <row r="786" spans="2:11" ht="33.75" hidden="1" customHeight="1">
      <c r="B786" s="110"/>
      <c r="C786" s="114"/>
      <c r="D786" s="16"/>
      <c r="E786" s="17"/>
      <c r="F786" s="17"/>
      <c r="G786" s="16"/>
      <c r="H786" s="12"/>
      <c r="I786" s="6"/>
      <c r="J786" s="6"/>
      <c r="K786" s="2"/>
    </row>
    <row r="787" spans="2:11" ht="15.75" hidden="1" customHeight="1">
      <c r="B787" s="110"/>
      <c r="C787" s="114"/>
      <c r="D787" s="16"/>
      <c r="E787" s="17"/>
      <c r="F787" s="17"/>
      <c r="G787" s="16"/>
      <c r="H787" s="12"/>
      <c r="I787" s="6"/>
      <c r="J787" s="6"/>
      <c r="K787" s="2"/>
    </row>
    <row r="788" spans="2:11" ht="14.25" hidden="1" customHeight="1">
      <c r="B788" s="110"/>
      <c r="C788" s="114"/>
      <c r="D788" s="16"/>
      <c r="E788" s="17"/>
      <c r="F788" s="17"/>
      <c r="G788" s="16"/>
      <c r="H788" s="12"/>
      <c r="I788" s="6"/>
      <c r="J788" s="6"/>
      <c r="K788" s="2"/>
    </row>
    <row r="789" spans="2:11" ht="48" hidden="1" customHeight="1">
      <c r="B789" s="108"/>
      <c r="C789" s="172"/>
      <c r="D789" s="16"/>
      <c r="E789" s="16"/>
      <c r="F789" s="17"/>
      <c r="G789" s="16"/>
      <c r="H789" s="12"/>
      <c r="I789" s="6"/>
      <c r="J789" s="6"/>
      <c r="K789" s="2"/>
    </row>
    <row r="790" spans="2:11" ht="15.75">
      <c r="B790" s="104" t="s">
        <v>365</v>
      </c>
      <c r="C790" s="105"/>
      <c r="D790" s="16" t="s">
        <v>23</v>
      </c>
      <c r="E790" s="35"/>
      <c r="F790" s="36">
        <v>30.2</v>
      </c>
      <c r="G790" s="63">
        <v>11673.94</v>
      </c>
      <c r="H790" s="12"/>
      <c r="I790" s="6"/>
      <c r="J790" s="6"/>
      <c r="K790" s="2"/>
    </row>
    <row r="791" spans="2:11" ht="15.75">
      <c r="B791" s="104" t="s">
        <v>366</v>
      </c>
      <c r="C791" s="105"/>
      <c r="D791" s="16"/>
      <c r="E791" s="34"/>
      <c r="F791" s="34"/>
      <c r="G791" s="63">
        <f>G792</f>
        <v>30950</v>
      </c>
      <c r="H791" s="12"/>
      <c r="I791" s="6"/>
      <c r="J791" s="6"/>
      <c r="K791" s="2"/>
    </row>
    <row r="792" spans="2:11" ht="30.75" customHeight="1">
      <c r="B792" s="108" t="s">
        <v>18</v>
      </c>
      <c r="C792" s="109"/>
      <c r="D792" s="16" t="s">
        <v>33</v>
      </c>
      <c r="E792" s="16">
        <v>61.9</v>
      </c>
      <c r="F792" s="16">
        <v>500</v>
      </c>
      <c r="G792" s="16">
        <f>E792*F792</f>
        <v>30950</v>
      </c>
      <c r="H792" s="12"/>
      <c r="I792" s="6"/>
      <c r="J792" s="6"/>
      <c r="K792" s="2"/>
    </row>
    <row r="793" spans="2:11" ht="15.75">
      <c r="B793" s="104" t="s">
        <v>367</v>
      </c>
      <c r="C793" s="105"/>
      <c r="D793" s="16"/>
      <c r="E793" s="34"/>
      <c r="F793" s="34"/>
      <c r="G793" s="63">
        <f>G794+G795+G796+G797</f>
        <v>771289.89185000001</v>
      </c>
      <c r="H793" s="12"/>
      <c r="I793" s="6"/>
      <c r="J793" s="6"/>
      <c r="K793" s="2"/>
    </row>
    <row r="794" spans="2:11" ht="15.75">
      <c r="B794" s="108" t="s">
        <v>115</v>
      </c>
      <c r="C794" s="127"/>
      <c r="D794" s="12" t="s">
        <v>116</v>
      </c>
      <c r="E794" s="16">
        <v>239.97</v>
      </c>
      <c r="F794" s="16">
        <v>3190</v>
      </c>
      <c r="G794" s="16">
        <f>E794*F794</f>
        <v>765504.3</v>
      </c>
      <c r="H794" s="12"/>
      <c r="I794" s="6"/>
      <c r="J794" s="6"/>
      <c r="K794" s="2"/>
    </row>
    <row r="795" spans="2:11" ht="15.75" customHeight="1">
      <c r="B795" s="108" t="s">
        <v>42</v>
      </c>
      <c r="C795" s="127"/>
      <c r="D795" s="12" t="s">
        <v>83</v>
      </c>
      <c r="E795" s="16">
        <v>2</v>
      </c>
      <c r="F795" s="16">
        <v>1341</v>
      </c>
      <c r="G795" s="16">
        <f>E795*F795</f>
        <v>2682</v>
      </c>
      <c r="H795" s="12"/>
      <c r="I795" s="6"/>
      <c r="J795" s="6"/>
      <c r="K795" s="2"/>
    </row>
    <row r="796" spans="2:11" ht="15.75" customHeight="1">
      <c r="B796" s="108" t="s">
        <v>82</v>
      </c>
      <c r="C796" s="127"/>
      <c r="D796" s="12" t="s">
        <v>10</v>
      </c>
      <c r="E796" s="16">
        <v>12</v>
      </c>
      <c r="F796" s="16">
        <v>20</v>
      </c>
      <c r="G796" s="16">
        <f>E796*F796</f>
        <v>240</v>
      </c>
      <c r="H796" s="12"/>
      <c r="I796" s="6"/>
      <c r="J796" s="6"/>
      <c r="K796" s="2"/>
    </row>
    <row r="797" spans="2:11" ht="15.75" customHeight="1">
      <c r="B797" s="108" t="s">
        <v>72</v>
      </c>
      <c r="C797" s="109"/>
      <c r="D797" s="12" t="s">
        <v>24</v>
      </c>
      <c r="E797" s="42">
        <v>62.866999999999997</v>
      </c>
      <c r="F797" s="16">
        <v>45.55</v>
      </c>
      <c r="G797" s="16">
        <f>E797*F797</f>
        <v>2863.5918499999998</v>
      </c>
      <c r="H797" s="12"/>
      <c r="I797" s="6"/>
      <c r="J797" s="6"/>
      <c r="K797" s="2"/>
    </row>
    <row r="798" spans="2:11" ht="20.25" customHeight="1">
      <c r="B798" s="118" t="s">
        <v>368</v>
      </c>
      <c r="C798" s="126"/>
      <c r="D798" s="67"/>
      <c r="E798" s="68"/>
      <c r="F798" s="69"/>
      <c r="G798" s="28">
        <f>G781+G790+G791+G793</f>
        <v>852569.24485000002</v>
      </c>
      <c r="H798" s="12"/>
      <c r="I798" s="6"/>
      <c r="J798" s="6"/>
      <c r="K798" s="2"/>
    </row>
    <row r="799" spans="2:11" ht="141" customHeight="1">
      <c r="B799" s="108" t="s">
        <v>75</v>
      </c>
      <c r="C799" s="172"/>
      <c r="D799" s="12" t="s">
        <v>14</v>
      </c>
      <c r="E799" s="16">
        <v>79.989999999999995</v>
      </c>
      <c r="F799" s="17">
        <v>165</v>
      </c>
      <c r="G799" s="16">
        <f>E799*F799</f>
        <v>13198.349999999999</v>
      </c>
      <c r="H799" s="12"/>
      <c r="I799" s="6"/>
      <c r="J799" s="6"/>
      <c r="K799" s="2"/>
    </row>
    <row r="800" spans="2:11" ht="15.75" customHeight="1">
      <c r="B800" s="104" t="s">
        <v>369</v>
      </c>
      <c r="C800" s="105"/>
      <c r="D800" s="16" t="s">
        <v>23</v>
      </c>
      <c r="E800" s="35"/>
      <c r="F800" s="36">
        <v>30.2</v>
      </c>
      <c r="G800" s="22">
        <v>3985.91</v>
      </c>
      <c r="H800" s="12"/>
      <c r="I800" s="6"/>
      <c r="J800" s="6"/>
      <c r="K800" s="2"/>
    </row>
    <row r="801" spans="2:11" ht="15.75" customHeight="1">
      <c r="B801" s="158" t="s">
        <v>370</v>
      </c>
      <c r="C801" s="207"/>
      <c r="D801" s="208"/>
      <c r="E801" s="66"/>
      <c r="F801" s="25"/>
      <c r="G801" s="14">
        <f>G799+G800</f>
        <v>17184.259999999998</v>
      </c>
      <c r="H801" s="12"/>
      <c r="I801" s="6"/>
      <c r="J801" s="6"/>
      <c r="K801" s="2"/>
    </row>
    <row r="802" spans="2:11" ht="19.5">
      <c r="B802" s="38"/>
      <c r="C802" s="170" t="s">
        <v>9</v>
      </c>
      <c r="D802" s="171"/>
      <c r="E802" s="10"/>
      <c r="F802" s="40"/>
      <c r="G802" s="40">
        <f>G781+G790+G791+G793+G799+G800</f>
        <v>869753.50485000003</v>
      </c>
      <c r="H802" s="12"/>
      <c r="I802" s="6"/>
      <c r="J802" s="6"/>
      <c r="K802" s="2"/>
    </row>
    <row r="803" spans="2:11">
      <c r="B803" s="46"/>
      <c r="C803" s="47"/>
      <c r="D803" s="48"/>
      <c r="E803" s="49"/>
      <c r="F803" s="50"/>
      <c r="G803" s="50"/>
      <c r="H803" s="44"/>
      <c r="I803" s="6"/>
      <c r="J803" s="6"/>
      <c r="K803" s="2"/>
    </row>
    <row r="804" spans="2:11" ht="30" customHeight="1">
      <c r="B804" s="38" t="s">
        <v>117</v>
      </c>
      <c r="C804" s="131" t="s">
        <v>141</v>
      </c>
      <c r="D804" s="132"/>
      <c r="E804" s="133"/>
      <c r="F804" s="133"/>
      <c r="G804" s="134"/>
      <c r="H804" s="12"/>
      <c r="I804" s="6"/>
      <c r="J804" s="6"/>
      <c r="K804" s="2"/>
    </row>
    <row r="805" spans="2:11" ht="33.75" customHeight="1">
      <c r="B805" s="104" t="s">
        <v>371</v>
      </c>
      <c r="C805" s="130"/>
      <c r="D805" s="23" t="s">
        <v>61</v>
      </c>
      <c r="E805" s="94">
        <v>19.225000000000001</v>
      </c>
      <c r="F805" s="94">
        <v>8685.1880000000001</v>
      </c>
      <c r="G805" s="20">
        <v>166972.75</v>
      </c>
      <c r="H805" s="12"/>
      <c r="I805" s="6"/>
      <c r="J805" s="6"/>
      <c r="K805" s="2"/>
    </row>
    <row r="806" spans="2:11" ht="30" customHeight="1">
      <c r="B806" s="46"/>
      <c r="C806" s="128" t="s">
        <v>118</v>
      </c>
      <c r="D806" s="128"/>
      <c r="E806" s="129"/>
      <c r="F806" s="50"/>
      <c r="G806" s="28">
        <v>9164845</v>
      </c>
      <c r="H806" s="44"/>
      <c r="I806" s="6"/>
      <c r="J806" s="6"/>
      <c r="K806" s="2"/>
    </row>
    <row r="807" spans="2:11">
      <c r="B807" s="46"/>
      <c r="C807" s="47"/>
      <c r="D807" s="48"/>
      <c r="E807" s="49"/>
      <c r="F807" s="44"/>
      <c r="G807" s="50"/>
      <c r="H807" s="44"/>
      <c r="I807" s="6"/>
      <c r="J807" s="6"/>
      <c r="K807" s="2"/>
    </row>
  </sheetData>
  <mergeCells count="754">
    <mergeCell ref="D1:E1"/>
    <mergeCell ref="B745:D745"/>
    <mergeCell ref="B777:D777"/>
    <mergeCell ref="B801:D801"/>
    <mergeCell ref="B583:D583"/>
    <mergeCell ref="B618:D618"/>
    <mergeCell ref="B649:D649"/>
    <mergeCell ref="B680:D680"/>
    <mergeCell ref="B630:C630"/>
    <mergeCell ref="B598:C598"/>
    <mergeCell ref="B704:D704"/>
    <mergeCell ref="B694:C694"/>
    <mergeCell ref="B725:D725"/>
    <mergeCell ref="B674:C674"/>
    <mergeCell ref="B689:C689"/>
    <mergeCell ref="C683:H683"/>
    <mergeCell ref="B685:C686"/>
    <mergeCell ref="B690:C690"/>
    <mergeCell ref="B687:C687"/>
    <mergeCell ref="B691:C691"/>
    <mergeCell ref="B717:C717"/>
    <mergeCell ref="B716:C716"/>
    <mergeCell ref="B709:C710"/>
    <mergeCell ref="B714:C714"/>
    <mergeCell ref="B712:C712"/>
    <mergeCell ref="B92:D92"/>
    <mergeCell ref="B64:D64"/>
    <mergeCell ref="B37:D37"/>
    <mergeCell ref="B286:D286"/>
    <mergeCell ref="B313:D313"/>
    <mergeCell ref="B383:D383"/>
    <mergeCell ref="B41:C41"/>
    <mergeCell ref="B44:C44"/>
    <mergeCell ref="B54:C54"/>
    <mergeCell ref="B60:C60"/>
    <mergeCell ref="B61:C61"/>
    <mergeCell ref="B62:C62"/>
    <mergeCell ref="B71:C71"/>
    <mergeCell ref="B80:C80"/>
    <mergeCell ref="B56:C56"/>
    <mergeCell ref="B49:C49"/>
    <mergeCell ref="B83:C83"/>
    <mergeCell ref="B79:C79"/>
    <mergeCell ref="B81:C81"/>
    <mergeCell ref="B58:C58"/>
    <mergeCell ref="B59:C59"/>
    <mergeCell ref="B408:C408"/>
    <mergeCell ref="B415:C415"/>
    <mergeCell ref="B404:C404"/>
    <mergeCell ref="B412:C412"/>
    <mergeCell ref="B414:C414"/>
    <mergeCell ref="B441:C441"/>
    <mergeCell ref="B442:C442"/>
    <mergeCell ref="B443:C443"/>
    <mergeCell ref="B258:D258"/>
    <mergeCell ref="B418:C418"/>
    <mergeCell ref="B417:C417"/>
    <mergeCell ref="B502:C502"/>
    <mergeCell ref="B484:C484"/>
    <mergeCell ref="B469:C469"/>
    <mergeCell ref="B480:C480"/>
    <mergeCell ref="B473:C473"/>
    <mergeCell ref="B478:C478"/>
    <mergeCell ref="B464:C464"/>
    <mergeCell ref="C466:D466"/>
    <mergeCell ref="C468:H468"/>
    <mergeCell ref="B426:D426"/>
    <mergeCell ref="B96:C96"/>
    <mergeCell ref="B97:C98"/>
    <mergeCell ref="B104:C104"/>
    <mergeCell ref="B113:C113"/>
    <mergeCell ref="B107:C107"/>
    <mergeCell ref="B118:C118"/>
    <mergeCell ref="B136:C136"/>
    <mergeCell ref="B111:C111"/>
    <mergeCell ref="C123:D123"/>
    <mergeCell ref="B127:C128"/>
    <mergeCell ref="C259:D259"/>
    <mergeCell ref="B263:C264"/>
    <mergeCell ref="B167:C167"/>
    <mergeCell ref="B168:C168"/>
    <mergeCell ref="B169:C169"/>
    <mergeCell ref="B181:C181"/>
    <mergeCell ref="B179:C179"/>
    <mergeCell ref="B176:C176"/>
    <mergeCell ref="B419:C419"/>
    <mergeCell ref="B397:C397"/>
    <mergeCell ref="B395:C395"/>
    <mergeCell ref="B409:C409"/>
    <mergeCell ref="B405:C405"/>
    <mergeCell ref="B89:C89"/>
    <mergeCell ref="B91:C91"/>
    <mergeCell ref="C186:H186"/>
    <mergeCell ref="B135:C135"/>
    <mergeCell ref="B103:C103"/>
    <mergeCell ref="C184:D184"/>
    <mergeCell ref="B87:C87"/>
    <mergeCell ref="C95:H95"/>
    <mergeCell ref="B94:G94"/>
    <mergeCell ref="B102:C102"/>
    <mergeCell ref="B99:C100"/>
    <mergeCell ref="B101:C101"/>
    <mergeCell ref="B162:C163"/>
    <mergeCell ref="B161:C161"/>
    <mergeCell ref="B110:C110"/>
    <mergeCell ref="B152:C152"/>
    <mergeCell ref="C158:D158"/>
    <mergeCell ref="B146:C146"/>
    <mergeCell ref="B116:C116"/>
    <mergeCell ref="B119:C119"/>
    <mergeCell ref="B109:C109"/>
    <mergeCell ref="B115:C115"/>
    <mergeCell ref="B139:E139"/>
    <mergeCell ref="B122:D122"/>
    <mergeCell ref="B35:C35"/>
    <mergeCell ref="B29:C29"/>
    <mergeCell ref="B74:C74"/>
    <mergeCell ref="B57:C57"/>
    <mergeCell ref="B78:C78"/>
    <mergeCell ref="B76:C76"/>
    <mergeCell ref="B39:G39"/>
    <mergeCell ref="B25:C25"/>
    <mergeCell ref="B32:C32"/>
    <mergeCell ref="B28:C28"/>
    <mergeCell ref="B33:C33"/>
    <mergeCell ref="B36:C36"/>
    <mergeCell ref="B51:C51"/>
    <mergeCell ref="B52:C52"/>
    <mergeCell ref="B46:C46"/>
    <mergeCell ref="C40:H40"/>
    <mergeCell ref="B77:C77"/>
    <mergeCell ref="B4:K4"/>
    <mergeCell ref="J6:K6"/>
    <mergeCell ref="B13:C13"/>
    <mergeCell ref="B34:C34"/>
    <mergeCell ref="B17:C17"/>
    <mergeCell ref="B14:C14"/>
    <mergeCell ref="B16:C16"/>
    <mergeCell ref="B19:C19"/>
    <mergeCell ref="B22:C22"/>
    <mergeCell ref="B20:C20"/>
    <mergeCell ref="B30:C30"/>
    <mergeCell ref="B18:C18"/>
    <mergeCell ref="B23:C23"/>
    <mergeCell ref="B27:C27"/>
    <mergeCell ref="B24:C24"/>
    <mergeCell ref="B221:C221"/>
    <mergeCell ref="B214:C214"/>
    <mergeCell ref="B213:C213"/>
    <mergeCell ref="B47:C47"/>
    <mergeCell ref="B84:C84"/>
    <mergeCell ref="C67:H67"/>
    <mergeCell ref="B197:C197"/>
    <mergeCell ref="C125:H125"/>
    <mergeCell ref="B69:C70"/>
    <mergeCell ref="B112:C112"/>
    <mergeCell ref="B75:C75"/>
    <mergeCell ref="B73:C73"/>
    <mergeCell ref="B68:C68"/>
    <mergeCell ref="C65:D65"/>
    <mergeCell ref="B48:C48"/>
    <mergeCell ref="B175:C175"/>
    <mergeCell ref="B177:C177"/>
    <mergeCell ref="B178:C178"/>
    <mergeCell ref="B55:C55"/>
    <mergeCell ref="B66:G66"/>
    <mergeCell ref="B50:C50"/>
    <mergeCell ref="B53:C53"/>
    <mergeCell ref="B90:C90"/>
    <mergeCell ref="B86:C86"/>
    <mergeCell ref="B424:C424"/>
    <mergeCell ref="B459:C459"/>
    <mergeCell ref="B194:C194"/>
    <mergeCell ref="B285:C285"/>
    <mergeCell ref="B361:C361"/>
    <mergeCell ref="B72:C72"/>
    <mergeCell ref="C93:D93"/>
    <mergeCell ref="B114:C114"/>
    <mergeCell ref="B174:C174"/>
    <mergeCell ref="B88:C88"/>
    <mergeCell ref="B108:C108"/>
    <mergeCell ref="B85:C85"/>
    <mergeCell ref="B117:C117"/>
    <mergeCell ref="B105:C105"/>
    <mergeCell ref="B106:C106"/>
    <mergeCell ref="B120:C120"/>
    <mergeCell ref="B349:C349"/>
    <mergeCell ref="C348:H348"/>
    <mergeCell ref="B312:C312"/>
    <mergeCell ref="B318:C319"/>
    <mergeCell ref="B339:C339"/>
    <mergeCell ref="B340:C340"/>
    <mergeCell ref="B124:G124"/>
    <mergeCell ref="B220:C220"/>
    <mergeCell ref="B193:C193"/>
    <mergeCell ref="B190:C190"/>
    <mergeCell ref="B121:C121"/>
    <mergeCell ref="B130:C130"/>
    <mergeCell ref="B192:C192"/>
    <mergeCell ref="B209:C209"/>
    <mergeCell ref="B228:G228"/>
    <mergeCell ref="B217:C217"/>
    <mergeCell ref="B226:C226"/>
    <mergeCell ref="B222:C222"/>
    <mergeCell ref="B224:C224"/>
    <mergeCell ref="B196:C196"/>
    <mergeCell ref="B198:C198"/>
    <mergeCell ref="B200:C200"/>
    <mergeCell ref="B199:C199"/>
    <mergeCell ref="C206:D206"/>
    <mergeCell ref="B207:G207"/>
    <mergeCell ref="C208:H208"/>
    <mergeCell ref="B216:C216"/>
    <mergeCell ref="B218:C218"/>
    <mergeCell ref="B219:C219"/>
    <mergeCell ref="B204:C204"/>
    <mergeCell ref="B201:C201"/>
    <mergeCell ref="B202:C202"/>
    <mergeCell ref="B365:C365"/>
    <mergeCell ref="B309:C309"/>
    <mergeCell ref="B203:C203"/>
    <mergeCell ref="B328:C328"/>
    <mergeCell ref="B336:C336"/>
    <mergeCell ref="B387:C387"/>
    <mergeCell ref="B396:C396"/>
    <mergeCell ref="B164:C164"/>
    <mergeCell ref="B172:C172"/>
    <mergeCell ref="B366:C366"/>
    <mergeCell ref="B375:C375"/>
    <mergeCell ref="B374:C374"/>
    <mergeCell ref="B364:C364"/>
    <mergeCell ref="B370:C370"/>
    <mergeCell ref="B392:C392"/>
    <mergeCell ref="B355:C355"/>
    <mergeCell ref="B352:C352"/>
    <mergeCell ref="B342:C342"/>
    <mergeCell ref="C346:D346"/>
    <mergeCell ref="B344:C344"/>
    <mergeCell ref="B359:C359"/>
    <mergeCell ref="B362:C362"/>
    <mergeCell ref="B363:C363"/>
    <mergeCell ref="B388:C389"/>
    <mergeCell ref="B541:C541"/>
    <mergeCell ref="B543:C543"/>
    <mergeCell ref="B565:C565"/>
    <mergeCell ref="B566:C566"/>
    <mergeCell ref="B567:C567"/>
    <mergeCell ref="B542:C542"/>
    <mergeCell ref="B549:C549"/>
    <mergeCell ref="B552:C552"/>
    <mergeCell ref="B562:C562"/>
    <mergeCell ref="B560:C561"/>
    <mergeCell ref="B564:C564"/>
    <mergeCell ref="B547:C547"/>
    <mergeCell ref="B670:C670"/>
    <mergeCell ref="B616:C616"/>
    <mergeCell ref="B612:C612"/>
    <mergeCell ref="B605:C605"/>
    <mergeCell ref="B637:C637"/>
    <mergeCell ref="B668:C668"/>
    <mergeCell ref="B659:C659"/>
    <mergeCell ref="B662:C662"/>
    <mergeCell ref="B570:C570"/>
    <mergeCell ref="B436:C436"/>
    <mergeCell ref="B461:C461"/>
    <mergeCell ref="B479:C479"/>
    <mergeCell ref="B481:C481"/>
    <mergeCell ref="B475:C475"/>
    <mergeCell ref="B527:C528"/>
    <mergeCell ref="B519:C519"/>
    <mergeCell ref="C504:D504"/>
    <mergeCell ref="B507:C507"/>
    <mergeCell ref="B508:C509"/>
    <mergeCell ref="B510:C510"/>
    <mergeCell ref="B457:C457"/>
    <mergeCell ref="B463:C463"/>
    <mergeCell ref="B472:C472"/>
    <mergeCell ref="B445:C445"/>
    <mergeCell ref="B446:C446"/>
    <mergeCell ref="B444:C444"/>
    <mergeCell ref="B451:C451"/>
    <mergeCell ref="B448:C448"/>
    <mergeCell ref="B482:C482"/>
    <mergeCell ref="B465:D465"/>
    <mergeCell ref="B520:C520"/>
    <mergeCell ref="B518:C518"/>
    <mergeCell ref="B517:C517"/>
    <mergeCell ref="C652:H652"/>
    <mergeCell ref="B532:C532"/>
    <mergeCell ref="B602:C602"/>
    <mergeCell ref="B625:C625"/>
    <mergeCell ref="B631:C631"/>
    <mergeCell ref="B627:C627"/>
    <mergeCell ref="B673:C673"/>
    <mergeCell ref="B660:C660"/>
    <mergeCell ref="B666:C666"/>
    <mergeCell ref="B665:C665"/>
    <mergeCell ref="B672:C672"/>
    <mergeCell ref="B548:C548"/>
    <mergeCell ref="B587:C587"/>
    <mergeCell ref="B533:C533"/>
    <mergeCell ref="B544:C544"/>
    <mergeCell ref="B535:C535"/>
    <mergeCell ref="B553:C553"/>
    <mergeCell ref="B554:C554"/>
    <mergeCell ref="C584:D584"/>
    <mergeCell ref="B551:C551"/>
    <mergeCell ref="B569:C569"/>
    <mergeCell ref="B568:C568"/>
    <mergeCell ref="B571:C571"/>
    <mergeCell ref="B538:C538"/>
    <mergeCell ref="B713:C713"/>
    <mergeCell ref="B715:C715"/>
    <mergeCell ref="B711:C711"/>
    <mergeCell ref="B695:C695"/>
    <mergeCell ref="B708:C708"/>
    <mergeCell ref="C705:D705"/>
    <mergeCell ref="B698:C698"/>
    <mergeCell ref="B703:C703"/>
    <mergeCell ref="B696:C696"/>
    <mergeCell ref="C707:H707"/>
    <mergeCell ref="B701:C701"/>
    <mergeCell ref="B700:C700"/>
    <mergeCell ref="B699:C699"/>
    <mergeCell ref="B692:C692"/>
    <mergeCell ref="B591:C591"/>
    <mergeCell ref="B614:C614"/>
    <mergeCell ref="B622:C622"/>
    <mergeCell ref="B723:C723"/>
    <mergeCell ref="B729:C729"/>
    <mergeCell ref="B720:C720"/>
    <mergeCell ref="B722:C722"/>
    <mergeCell ref="B721:C721"/>
    <mergeCell ref="C726:D726"/>
    <mergeCell ref="B727:C727"/>
    <mergeCell ref="B610:C610"/>
    <mergeCell ref="B644:C644"/>
    <mergeCell ref="B639:C639"/>
    <mergeCell ref="B634:C634"/>
    <mergeCell ref="B633:C633"/>
    <mergeCell ref="B635:C635"/>
    <mergeCell ref="B629:C629"/>
    <mergeCell ref="B675:C675"/>
    <mergeCell ref="B676:C676"/>
    <mergeCell ref="B677:C677"/>
    <mergeCell ref="B678:C678"/>
    <mergeCell ref="B684:C684"/>
    <mergeCell ref="C681:D681"/>
    <mergeCell ref="B679:C679"/>
    <mergeCell ref="B654:C655"/>
    <mergeCell ref="B658:C658"/>
    <mergeCell ref="B693:C693"/>
    <mergeCell ref="B688:C688"/>
    <mergeCell ref="B758:C758"/>
    <mergeCell ref="B759:C759"/>
    <mergeCell ref="B751:C752"/>
    <mergeCell ref="B730:C731"/>
    <mergeCell ref="C728:H728"/>
    <mergeCell ref="B724:C724"/>
    <mergeCell ref="B754:C754"/>
    <mergeCell ref="B753:C753"/>
    <mergeCell ref="B742:C742"/>
    <mergeCell ref="B736:C736"/>
    <mergeCell ref="C749:H749"/>
    <mergeCell ref="B733:C733"/>
    <mergeCell ref="B735:C735"/>
    <mergeCell ref="B744:C744"/>
    <mergeCell ref="C746:D746"/>
    <mergeCell ref="B740:C740"/>
    <mergeCell ref="B737:C737"/>
    <mergeCell ref="B734:C734"/>
    <mergeCell ref="B702:C702"/>
    <mergeCell ref="B743:C743"/>
    <mergeCell ref="B762:C762"/>
    <mergeCell ref="B757:C757"/>
    <mergeCell ref="B593:C593"/>
    <mergeCell ref="B764:C764"/>
    <mergeCell ref="C650:D650"/>
    <mergeCell ref="B653:C653"/>
    <mergeCell ref="B661:C661"/>
    <mergeCell ref="B656:C656"/>
    <mergeCell ref="B669:C669"/>
    <mergeCell ref="B667:C667"/>
    <mergeCell ref="B664:C664"/>
    <mergeCell ref="B663:C663"/>
    <mergeCell ref="B732:C732"/>
    <mergeCell ref="B719:C719"/>
    <mergeCell ref="B718:C718"/>
    <mergeCell ref="B697:C697"/>
    <mergeCell ref="B756:C756"/>
    <mergeCell ref="B755:C755"/>
    <mergeCell ref="B750:C750"/>
    <mergeCell ref="B738:C738"/>
    <mergeCell ref="B741:C741"/>
    <mergeCell ref="B739:C739"/>
    <mergeCell ref="B657:C657"/>
    <mergeCell ref="C802:D802"/>
    <mergeCell ref="B790:C790"/>
    <mergeCell ref="B800:C800"/>
    <mergeCell ref="B793:C793"/>
    <mergeCell ref="B799:C799"/>
    <mergeCell ref="B791:C791"/>
    <mergeCell ref="B792:C792"/>
    <mergeCell ref="B769:C769"/>
    <mergeCell ref="B772:C772"/>
    <mergeCell ref="B794:C794"/>
    <mergeCell ref="B796:C796"/>
    <mergeCell ref="B789:C789"/>
    <mergeCell ref="B787:C787"/>
    <mergeCell ref="B785:C785"/>
    <mergeCell ref="B788:C788"/>
    <mergeCell ref="C780:H780"/>
    <mergeCell ref="B784:C784"/>
    <mergeCell ref="B782:C783"/>
    <mergeCell ref="B781:C781"/>
    <mergeCell ref="B786:C786"/>
    <mergeCell ref="B774:C774"/>
    <mergeCell ref="B775:C775"/>
    <mergeCell ref="C778:D778"/>
    <mergeCell ref="B776:C776"/>
    <mergeCell ref="B765:C765"/>
    <mergeCell ref="B760:C760"/>
    <mergeCell ref="B798:C798"/>
    <mergeCell ref="B795:C795"/>
    <mergeCell ref="B763:C763"/>
    <mergeCell ref="B773:C773"/>
    <mergeCell ref="B771:C771"/>
    <mergeCell ref="B768:C768"/>
    <mergeCell ref="B767:C767"/>
    <mergeCell ref="B766:C766"/>
    <mergeCell ref="B770:C770"/>
    <mergeCell ref="B797:C797"/>
    <mergeCell ref="B761:C761"/>
    <mergeCell ref="B572:C572"/>
    <mergeCell ref="B575:C575"/>
    <mergeCell ref="B581:C581"/>
    <mergeCell ref="B574:C574"/>
    <mergeCell ref="B573:C573"/>
    <mergeCell ref="B577:C577"/>
    <mergeCell ref="B579:C579"/>
    <mergeCell ref="B576:C576"/>
    <mergeCell ref="B580:C580"/>
    <mergeCell ref="B578:C578"/>
    <mergeCell ref="B606:C606"/>
    <mergeCell ref="B613:C613"/>
    <mergeCell ref="B607:C607"/>
    <mergeCell ref="B617:C617"/>
    <mergeCell ref="B611:C611"/>
    <mergeCell ref="B608:C608"/>
    <mergeCell ref="B582:C582"/>
    <mergeCell ref="B623:C624"/>
    <mergeCell ref="B638:C638"/>
    <mergeCell ref="B600:C600"/>
    <mergeCell ref="B590:C590"/>
    <mergeCell ref="B588:C589"/>
    <mergeCell ref="C586:H586"/>
    <mergeCell ref="B648:C648"/>
    <mergeCell ref="B603:C603"/>
    <mergeCell ref="C621:H621"/>
    <mergeCell ref="C619:D619"/>
    <mergeCell ref="B636:C636"/>
    <mergeCell ref="B595:C595"/>
    <mergeCell ref="B592:C592"/>
    <mergeCell ref="B596:C596"/>
    <mergeCell ref="B609:C609"/>
    <mergeCell ref="B604:C604"/>
    <mergeCell ref="B599:C599"/>
    <mergeCell ref="B594:C594"/>
    <mergeCell ref="B645:C645"/>
    <mergeCell ref="B646:C646"/>
    <mergeCell ref="B647:C647"/>
    <mergeCell ref="B643:C643"/>
    <mergeCell ref="B628:C628"/>
    <mergeCell ref="B642:C642"/>
    <mergeCell ref="B641:C641"/>
    <mergeCell ref="B626:C626"/>
    <mergeCell ref="B632:C632"/>
    <mergeCell ref="B615:C615"/>
    <mergeCell ref="B597:C597"/>
    <mergeCell ref="B640:C640"/>
    <mergeCell ref="B539:C539"/>
    <mergeCell ref="B536:C536"/>
    <mergeCell ref="B559:C559"/>
    <mergeCell ref="B483:C483"/>
    <mergeCell ref="B515:C515"/>
    <mergeCell ref="B514:C514"/>
    <mergeCell ref="B537:C537"/>
    <mergeCell ref="C558:H558"/>
    <mergeCell ref="B534:C534"/>
    <mergeCell ref="B540:C540"/>
    <mergeCell ref="B529:C529"/>
    <mergeCell ref="B526:C526"/>
    <mergeCell ref="C523:D523"/>
    <mergeCell ref="B521:C521"/>
    <mergeCell ref="B503:D503"/>
    <mergeCell ref="B522:D522"/>
    <mergeCell ref="B550:C550"/>
    <mergeCell ref="C556:D556"/>
    <mergeCell ref="B555:D555"/>
    <mergeCell ref="B531:C531"/>
    <mergeCell ref="C525:H525"/>
    <mergeCell ref="B530:C530"/>
    <mergeCell ref="B546:C546"/>
    <mergeCell ref="B545:C545"/>
    <mergeCell ref="B456:C456"/>
    <mergeCell ref="B485:C485"/>
    <mergeCell ref="B513:C513"/>
    <mergeCell ref="B486:C486"/>
    <mergeCell ref="B511:C511"/>
    <mergeCell ref="B499:C499"/>
    <mergeCell ref="B500:C500"/>
    <mergeCell ref="B501:C501"/>
    <mergeCell ref="B512:C512"/>
    <mergeCell ref="B496:C496"/>
    <mergeCell ref="B474:C474"/>
    <mergeCell ref="B493:C493"/>
    <mergeCell ref="B487:C487"/>
    <mergeCell ref="B460:C460"/>
    <mergeCell ref="B495:C495"/>
    <mergeCell ref="B491:C491"/>
    <mergeCell ref="B497:C497"/>
    <mergeCell ref="B498:C498"/>
    <mergeCell ref="B462:C462"/>
    <mergeCell ref="B470:C471"/>
    <mergeCell ref="B477:C477"/>
    <mergeCell ref="B449:C449"/>
    <mergeCell ref="B476:C476"/>
    <mergeCell ref="B455:C455"/>
    <mergeCell ref="B431:C432"/>
    <mergeCell ref="B433:C433"/>
    <mergeCell ref="B458:C458"/>
    <mergeCell ref="B382:C382"/>
    <mergeCell ref="C384:D384"/>
    <mergeCell ref="B422:C422"/>
    <mergeCell ref="B430:C430"/>
    <mergeCell ref="B434:C434"/>
    <mergeCell ref="B453:C453"/>
    <mergeCell ref="B390:C390"/>
    <mergeCell ref="B440:C440"/>
    <mergeCell ref="B416:C416"/>
    <mergeCell ref="C429:H429"/>
    <mergeCell ref="C427:D427"/>
    <mergeCell ref="B421:C421"/>
    <mergeCell ref="B423:C423"/>
    <mergeCell ref="B425:C425"/>
    <mergeCell ref="B435:C435"/>
    <mergeCell ref="B437:C437"/>
    <mergeCell ref="B450:C450"/>
    <mergeCell ref="B454:C454"/>
    <mergeCell ref="B452:C452"/>
    <mergeCell ref="B439:C439"/>
    <mergeCell ref="B438:C438"/>
    <mergeCell ref="B311:C311"/>
    <mergeCell ref="B265:C265"/>
    <mergeCell ref="B293:C293"/>
    <mergeCell ref="B295:C295"/>
    <mergeCell ref="B272:C272"/>
    <mergeCell ref="B282:C282"/>
    <mergeCell ref="B420:C420"/>
    <mergeCell ref="B398:C398"/>
    <mergeCell ref="B400:C400"/>
    <mergeCell ref="B393:C393"/>
    <mergeCell ref="B399:C399"/>
    <mergeCell ref="B413:C413"/>
    <mergeCell ref="B410:C410"/>
    <mergeCell ref="B403:C403"/>
    <mergeCell ref="B406:C406"/>
    <mergeCell ref="B394:C394"/>
    <mergeCell ref="B411:C411"/>
    <mergeCell ref="B402:C402"/>
    <mergeCell ref="B368:C368"/>
    <mergeCell ref="B380:C380"/>
    <mergeCell ref="B407:C407"/>
    <mergeCell ref="B391:C391"/>
    <mergeCell ref="B401:C401"/>
    <mergeCell ref="B369:C369"/>
    <mergeCell ref="B367:C367"/>
    <mergeCell ref="B376:C376"/>
    <mergeCell ref="B372:C372"/>
    <mergeCell ref="C386:H386"/>
    <mergeCell ref="B378:C378"/>
    <mergeCell ref="B379:C379"/>
    <mergeCell ref="B377:C377"/>
    <mergeCell ref="B373:C373"/>
    <mergeCell ref="B381:C381"/>
    <mergeCell ref="B371:C371"/>
    <mergeCell ref="B360:C360"/>
    <mergeCell ref="B350:C351"/>
    <mergeCell ref="B310:C310"/>
    <mergeCell ref="B329:C329"/>
    <mergeCell ref="B321:C321"/>
    <mergeCell ref="C314:D314"/>
    <mergeCell ref="B337:C337"/>
    <mergeCell ref="B334:C334"/>
    <mergeCell ref="B338:C338"/>
    <mergeCell ref="B335:C335"/>
    <mergeCell ref="B323:C323"/>
    <mergeCell ref="B358:C358"/>
    <mergeCell ref="B356:C356"/>
    <mergeCell ref="B354:C354"/>
    <mergeCell ref="B345:C345"/>
    <mergeCell ref="B353:C353"/>
    <mergeCell ref="B317:C317"/>
    <mergeCell ref="B330:C330"/>
    <mergeCell ref="B357:C357"/>
    <mergeCell ref="B327:C327"/>
    <mergeCell ref="B324:C324"/>
    <mergeCell ref="B320:C320"/>
    <mergeCell ref="B322:C322"/>
    <mergeCell ref="B325:C325"/>
    <mergeCell ref="C261:H261"/>
    <mergeCell ref="B279:C279"/>
    <mergeCell ref="B278:C278"/>
    <mergeCell ref="B271:C271"/>
    <mergeCell ref="B269:C269"/>
    <mergeCell ref="B306:C306"/>
    <mergeCell ref="B277:C277"/>
    <mergeCell ref="B280:C280"/>
    <mergeCell ref="B302:C302"/>
    <mergeCell ref="B281:C281"/>
    <mergeCell ref="C287:D287"/>
    <mergeCell ref="B276:C276"/>
    <mergeCell ref="B268:C268"/>
    <mergeCell ref="B300:C300"/>
    <mergeCell ref="B303:C303"/>
    <mergeCell ref="B291:C292"/>
    <mergeCell ref="B290:C290"/>
    <mergeCell ref="B343:C343"/>
    <mergeCell ref="B341:C341"/>
    <mergeCell ref="B333:C333"/>
    <mergeCell ref="B284:C284"/>
    <mergeCell ref="B307:C307"/>
    <mergeCell ref="B301:C301"/>
    <mergeCell ref="B297:C297"/>
    <mergeCell ref="B270:C270"/>
    <mergeCell ref="B304:C304"/>
    <mergeCell ref="B332:C332"/>
    <mergeCell ref="B308:C308"/>
    <mergeCell ref="B331:C331"/>
    <mergeCell ref="C316:H316"/>
    <mergeCell ref="B326:C326"/>
    <mergeCell ref="B305:C305"/>
    <mergeCell ref="B299:C299"/>
    <mergeCell ref="B298:C298"/>
    <mergeCell ref="B294:C294"/>
    <mergeCell ref="B296:C296"/>
    <mergeCell ref="C289:H289"/>
    <mergeCell ref="B283:C283"/>
    <mergeCell ref="B274:C274"/>
    <mergeCell ref="B275:C275"/>
    <mergeCell ref="B273:C273"/>
    <mergeCell ref="B242:C242"/>
    <mergeCell ref="B241:C241"/>
    <mergeCell ref="B238:C238"/>
    <mergeCell ref="B243:C243"/>
    <mergeCell ref="B247:C247"/>
    <mergeCell ref="B251:C251"/>
    <mergeCell ref="B257:C257"/>
    <mergeCell ref="B223:C223"/>
    <mergeCell ref="B237:C237"/>
    <mergeCell ref="B231:C232"/>
    <mergeCell ref="B234:C234"/>
    <mergeCell ref="B235:C235"/>
    <mergeCell ref="C227:D227"/>
    <mergeCell ref="C229:H229"/>
    <mergeCell ref="B230:C230"/>
    <mergeCell ref="B233:C233"/>
    <mergeCell ref="B225:C225"/>
    <mergeCell ref="B256:C256"/>
    <mergeCell ref="B244:C244"/>
    <mergeCell ref="B255:C255"/>
    <mergeCell ref="C806:E806"/>
    <mergeCell ref="B447:C447"/>
    <mergeCell ref="B805:C805"/>
    <mergeCell ref="C804:G804"/>
    <mergeCell ref="B671:C671"/>
    <mergeCell ref="B516:C516"/>
    <mergeCell ref="B245:C245"/>
    <mergeCell ref="B266:C266"/>
    <mergeCell ref="B249:C249"/>
    <mergeCell ref="B250:C250"/>
    <mergeCell ref="B563:C563"/>
    <mergeCell ref="B488:C488"/>
    <mergeCell ref="C506:H506"/>
    <mergeCell ref="B494:C494"/>
    <mergeCell ref="B489:C489"/>
    <mergeCell ref="B492:C492"/>
    <mergeCell ref="B246:C246"/>
    <mergeCell ref="B253:C253"/>
    <mergeCell ref="B252:C252"/>
    <mergeCell ref="B254:C254"/>
    <mergeCell ref="B262:C262"/>
    <mergeCell ref="B248:C248"/>
    <mergeCell ref="B267:C267"/>
    <mergeCell ref="B490:C490"/>
    <mergeCell ref="B212:C212"/>
    <mergeCell ref="B210:C211"/>
    <mergeCell ref="B215:C215"/>
    <mergeCell ref="B205:C205"/>
    <mergeCell ref="B240:C240"/>
    <mergeCell ref="B236:C236"/>
    <mergeCell ref="B239:C239"/>
    <mergeCell ref="B150:C150"/>
    <mergeCell ref="B143:C143"/>
    <mergeCell ref="B151:C151"/>
    <mergeCell ref="B166:C166"/>
    <mergeCell ref="B155:C155"/>
    <mergeCell ref="B180:C180"/>
    <mergeCell ref="B171:C171"/>
    <mergeCell ref="B149:C149"/>
    <mergeCell ref="B165:C165"/>
    <mergeCell ref="B173:C173"/>
    <mergeCell ref="B153:C153"/>
    <mergeCell ref="B195:C195"/>
    <mergeCell ref="B154:C154"/>
    <mergeCell ref="B156:C156"/>
    <mergeCell ref="C160:H160"/>
    <mergeCell ref="B159:C159"/>
    <mergeCell ref="B188:C189"/>
    <mergeCell ref="B187:C187"/>
    <mergeCell ref="B191:C191"/>
    <mergeCell ref="B185:G185"/>
    <mergeCell ref="B157:C157"/>
    <mergeCell ref="B170:C170"/>
    <mergeCell ref="B182:C182"/>
    <mergeCell ref="B183:C183"/>
    <mergeCell ref="C142:H142"/>
    <mergeCell ref="B148:C148"/>
    <mergeCell ref="B147:C147"/>
    <mergeCell ref="B144:C145"/>
    <mergeCell ref="F2:G2"/>
    <mergeCell ref="B126:C126"/>
    <mergeCell ref="B131:C131"/>
    <mergeCell ref="B132:C132"/>
    <mergeCell ref="B141:C141"/>
    <mergeCell ref="B134:C134"/>
    <mergeCell ref="B137:C137"/>
    <mergeCell ref="B138:C138"/>
    <mergeCell ref="B129:C129"/>
    <mergeCell ref="C140:D140"/>
    <mergeCell ref="B133:C133"/>
    <mergeCell ref="B82:C82"/>
    <mergeCell ref="B11:C12"/>
    <mergeCell ref="C9:H9"/>
    <mergeCell ref="B5:K5"/>
    <mergeCell ref="B21:C21"/>
    <mergeCell ref="B31:C31"/>
    <mergeCell ref="B26:C26"/>
    <mergeCell ref="B42:C43"/>
    <mergeCell ref="B45:C45"/>
    <mergeCell ref="C38:D38"/>
    <mergeCell ref="B15:C15"/>
    <mergeCell ref="B10:C10"/>
    <mergeCell ref="B3:K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  <headerFooter>
    <oddHeader xml:space="preserve">&amp;C&amp;"Times New Roman,обычный"&amp;10
&amp;14 12&amp;10
&amp;14 </oddHeader>
  </headerFooter>
  <rowBreaks count="3" manualBreakCount="3">
    <brk id="701" min="1" max="10" man="1"/>
    <brk id="747" min="1" max="10" man="1"/>
    <brk id="748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2022-02-04T08:44:17Z</dcterms:modified>
</cp:coreProperties>
</file>