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0" windowWidth="19440" windowHeight="11370" activeTab="1"/>
  </bookViews>
  <sheets>
    <sheet name="Лист1 (2)" sheetId="4" r:id="rId1"/>
    <sheet name="11.09.19" sheetId="5" r:id="rId2"/>
  </sheets>
  <definedNames>
    <definedName name="_xlnm.Print_Titles" localSheetId="1">'11.09.19'!$9:$9</definedName>
    <definedName name="_xlnm.Print_Titles" localSheetId="0">'Лист1 (2)'!$9:$9</definedName>
    <definedName name="_xlnm.Print_Area" localSheetId="1">'11.09.19'!$A$1:$O$227</definedName>
    <definedName name="_xlnm.Print_Area" localSheetId="0">'Лист1 (2)'!$A$1:$O$184</definedName>
  </definedNames>
  <calcPr calcId="124519"/>
</workbook>
</file>

<file path=xl/calcChain.xml><?xml version="1.0" encoding="utf-8"?>
<calcChain xmlns="http://schemas.openxmlformats.org/spreadsheetml/2006/main">
  <c r="J178" i="5"/>
  <c r="H134"/>
  <c r="H19" s="1"/>
  <c r="I134"/>
  <c r="I25"/>
  <c r="K134"/>
  <c r="C134"/>
  <c r="L134"/>
  <c r="M134"/>
  <c r="N134"/>
  <c r="N169"/>
  <c r="M169"/>
  <c r="L169"/>
  <c r="K169"/>
  <c r="J169"/>
  <c r="I169"/>
  <c r="H169"/>
  <c r="G169"/>
  <c r="F169"/>
  <c r="E169"/>
  <c r="D169"/>
  <c r="J101"/>
  <c r="J102"/>
  <c r="J103"/>
  <c r="J106"/>
  <c r="J109"/>
  <c r="J112"/>
  <c r="J114"/>
  <c r="J118"/>
  <c r="J120"/>
  <c r="J123"/>
  <c r="J134"/>
  <c r="J146"/>
  <c r="C146" s="1"/>
  <c r="C148"/>
  <c r="C147"/>
  <c r="C144"/>
  <c r="C145"/>
  <c r="N143"/>
  <c r="M143"/>
  <c r="L143"/>
  <c r="K143"/>
  <c r="J143"/>
  <c r="I143"/>
  <c r="H143"/>
  <c r="G143"/>
  <c r="F143"/>
  <c r="E143"/>
  <c r="D143"/>
  <c r="J129"/>
  <c r="C143" l="1"/>
  <c r="I129"/>
  <c r="I19" s="1"/>
  <c r="I11" s="1"/>
  <c r="I177"/>
  <c r="I174" s="1"/>
  <c r="I101"/>
  <c r="I51"/>
  <c r="I65"/>
  <c r="C65" s="1"/>
  <c r="I77"/>
  <c r="C187"/>
  <c r="C186" s="1"/>
  <c r="C110"/>
  <c r="C107"/>
  <c r="C99"/>
  <c r="C66"/>
  <c r="J177"/>
  <c r="N186"/>
  <c r="M186"/>
  <c r="L186"/>
  <c r="K186"/>
  <c r="J186"/>
  <c r="I186"/>
  <c r="H186"/>
  <c r="G186"/>
  <c r="F186"/>
  <c r="E186"/>
  <c r="D186"/>
  <c r="J215"/>
  <c r="J211" s="1"/>
  <c r="J214"/>
  <c r="J210" s="1"/>
  <c r="N225"/>
  <c r="M225"/>
  <c r="L225"/>
  <c r="K225"/>
  <c r="J225"/>
  <c r="I225"/>
  <c r="H225"/>
  <c r="G225"/>
  <c r="F225"/>
  <c r="E225"/>
  <c r="D225"/>
  <c r="C225"/>
  <c r="N222"/>
  <c r="M222"/>
  <c r="L222"/>
  <c r="K222"/>
  <c r="J222"/>
  <c r="I222"/>
  <c r="H222"/>
  <c r="G222"/>
  <c r="F222"/>
  <c r="E222"/>
  <c r="D222"/>
  <c r="C222"/>
  <c r="N219"/>
  <c r="M219"/>
  <c r="L219"/>
  <c r="K219"/>
  <c r="J219"/>
  <c r="I219"/>
  <c r="H219"/>
  <c r="G219"/>
  <c r="F219"/>
  <c r="E219"/>
  <c r="D219"/>
  <c r="C219"/>
  <c r="N216"/>
  <c r="M216"/>
  <c r="L216"/>
  <c r="K216"/>
  <c r="J216"/>
  <c r="I216"/>
  <c r="H216"/>
  <c r="G216"/>
  <c r="F216"/>
  <c r="E216"/>
  <c r="D216"/>
  <c r="C216"/>
  <c r="H155"/>
  <c r="G155"/>
  <c r="F155"/>
  <c r="E155"/>
  <c r="D155"/>
  <c r="H152"/>
  <c r="G152"/>
  <c r="F152"/>
  <c r="E152"/>
  <c r="D152"/>
  <c r="H149"/>
  <c r="G149"/>
  <c r="F149"/>
  <c r="E149"/>
  <c r="D149"/>
  <c r="N213"/>
  <c r="M213" s="1"/>
  <c r="L213" s="1"/>
  <c r="N214"/>
  <c r="N211" s="1"/>
  <c r="M214"/>
  <c r="M211" s="1"/>
  <c r="L214"/>
  <c r="L211" s="1"/>
  <c r="K214"/>
  <c r="K211" s="1"/>
  <c r="I214"/>
  <c r="I211" s="1"/>
  <c r="H214"/>
  <c r="H211" s="1"/>
  <c r="G214"/>
  <c r="G211" s="1"/>
  <c r="F214"/>
  <c r="E214"/>
  <c r="E211" s="1"/>
  <c r="D214"/>
  <c r="D211" s="1"/>
  <c r="I109"/>
  <c r="I38" l="1"/>
  <c r="J209"/>
  <c r="N209"/>
  <c r="K213"/>
  <c r="L209"/>
  <c r="M209"/>
  <c r="F211"/>
  <c r="C211" s="1"/>
  <c r="C214"/>
  <c r="J41"/>
  <c r="J51"/>
  <c r="J38" l="1"/>
  <c r="J50"/>
  <c r="J213"/>
  <c r="K209"/>
  <c r="J180"/>
  <c r="J182"/>
  <c r="N106"/>
  <c r="M106"/>
  <c r="L106"/>
  <c r="K106"/>
  <c r="I106"/>
  <c r="H106"/>
  <c r="G106"/>
  <c r="F106"/>
  <c r="E106"/>
  <c r="D106"/>
  <c r="C106"/>
  <c r="I213" l="1"/>
  <c r="C168"/>
  <c r="N167"/>
  <c r="M167"/>
  <c r="L167"/>
  <c r="K167"/>
  <c r="J167"/>
  <c r="I167"/>
  <c r="H167"/>
  <c r="G167"/>
  <c r="F167"/>
  <c r="E167"/>
  <c r="D167"/>
  <c r="H213" l="1"/>
  <c r="I209"/>
  <c r="C167"/>
  <c r="C157"/>
  <c r="C156"/>
  <c r="N155"/>
  <c r="M155"/>
  <c r="L155"/>
  <c r="K155"/>
  <c r="J155"/>
  <c r="I155"/>
  <c r="C154"/>
  <c r="C153"/>
  <c r="N152"/>
  <c r="M152"/>
  <c r="L152"/>
  <c r="K152"/>
  <c r="J152"/>
  <c r="I152"/>
  <c r="C151"/>
  <c r="C150"/>
  <c r="N149"/>
  <c r="M149"/>
  <c r="L149"/>
  <c r="K149"/>
  <c r="J149"/>
  <c r="I149"/>
  <c r="I112"/>
  <c r="C207"/>
  <c r="N206"/>
  <c r="M206"/>
  <c r="L206"/>
  <c r="K206"/>
  <c r="J206"/>
  <c r="I206"/>
  <c r="H206"/>
  <c r="G206"/>
  <c r="F206"/>
  <c r="E206"/>
  <c r="D206"/>
  <c r="C205"/>
  <c r="N204"/>
  <c r="M204"/>
  <c r="L204"/>
  <c r="K204"/>
  <c r="J204"/>
  <c r="I204"/>
  <c r="H204"/>
  <c r="G204"/>
  <c r="F204"/>
  <c r="E204"/>
  <c r="D204"/>
  <c r="C203"/>
  <c r="N202"/>
  <c r="M202"/>
  <c r="L202"/>
  <c r="K202"/>
  <c r="J202"/>
  <c r="I202"/>
  <c r="H202"/>
  <c r="G202"/>
  <c r="F202"/>
  <c r="E202"/>
  <c r="D202"/>
  <c r="C201"/>
  <c r="C200"/>
  <c r="C199"/>
  <c r="N198"/>
  <c r="M198"/>
  <c r="L198"/>
  <c r="K198"/>
  <c r="J198"/>
  <c r="I198"/>
  <c r="H198"/>
  <c r="G198"/>
  <c r="F198"/>
  <c r="E198"/>
  <c r="D198"/>
  <c r="C197"/>
  <c r="N196"/>
  <c r="M196"/>
  <c r="L196"/>
  <c r="K196"/>
  <c r="J196"/>
  <c r="I196"/>
  <c r="H196"/>
  <c r="G196"/>
  <c r="F196"/>
  <c r="E196"/>
  <c r="D196"/>
  <c r="C195"/>
  <c r="C194"/>
  <c r="N193"/>
  <c r="N192" s="1"/>
  <c r="N189" s="1"/>
  <c r="M193"/>
  <c r="M190" s="1"/>
  <c r="L193"/>
  <c r="K193"/>
  <c r="K190" s="1"/>
  <c r="J193"/>
  <c r="J19" s="1"/>
  <c r="I193"/>
  <c r="I190" s="1"/>
  <c r="H193"/>
  <c r="G193"/>
  <c r="G192" s="1"/>
  <c r="G189" s="1"/>
  <c r="F193"/>
  <c r="F192" s="1"/>
  <c r="F189" s="1"/>
  <c r="E193"/>
  <c r="D193"/>
  <c r="K192"/>
  <c r="K189" s="1"/>
  <c r="C185"/>
  <c r="N184"/>
  <c r="M184"/>
  <c r="L184"/>
  <c r="K184"/>
  <c r="J184"/>
  <c r="I184"/>
  <c r="H184"/>
  <c r="G184"/>
  <c r="F184"/>
  <c r="E184"/>
  <c r="D184"/>
  <c r="C183"/>
  <c r="N182"/>
  <c r="M182"/>
  <c r="L182"/>
  <c r="K182"/>
  <c r="I182"/>
  <c r="H182"/>
  <c r="G182"/>
  <c r="F182"/>
  <c r="E182"/>
  <c r="D182"/>
  <c r="C181"/>
  <c r="N180"/>
  <c r="M180"/>
  <c r="L180"/>
  <c r="K180"/>
  <c r="I180"/>
  <c r="H180"/>
  <c r="G180"/>
  <c r="F180"/>
  <c r="E180"/>
  <c r="D180"/>
  <c r="C179"/>
  <c r="N178"/>
  <c r="M178"/>
  <c r="L178"/>
  <c r="K178"/>
  <c r="I178"/>
  <c r="H178"/>
  <c r="G178"/>
  <c r="F178"/>
  <c r="E178"/>
  <c r="D178"/>
  <c r="N177"/>
  <c r="N174" s="1"/>
  <c r="N173" s="1"/>
  <c r="M177"/>
  <c r="L177"/>
  <c r="L176" s="1"/>
  <c r="K177"/>
  <c r="K176" s="1"/>
  <c r="I173"/>
  <c r="H177"/>
  <c r="H174" s="1"/>
  <c r="H173" s="1"/>
  <c r="G177"/>
  <c r="G174" s="1"/>
  <c r="G173" s="1"/>
  <c r="F177"/>
  <c r="F174" s="1"/>
  <c r="F173" s="1"/>
  <c r="E177"/>
  <c r="D174"/>
  <c r="D173" s="1"/>
  <c r="C166"/>
  <c r="C165"/>
  <c r="C164"/>
  <c r="N163"/>
  <c r="M163"/>
  <c r="L163"/>
  <c r="K163"/>
  <c r="J163"/>
  <c r="I163"/>
  <c r="H163"/>
  <c r="G163"/>
  <c r="F163"/>
  <c r="E163"/>
  <c r="D163"/>
  <c r="C162"/>
  <c r="N161"/>
  <c r="M161"/>
  <c r="L161"/>
  <c r="K161"/>
  <c r="J161"/>
  <c r="I161"/>
  <c r="H161"/>
  <c r="G161"/>
  <c r="F161"/>
  <c r="E161"/>
  <c r="D161"/>
  <c r="C160"/>
  <c r="C159"/>
  <c r="N158"/>
  <c r="M158"/>
  <c r="L158"/>
  <c r="K158"/>
  <c r="J158"/>
  <c r="I158"/>
  <c r="H158"/>
  <c r="G158"/>
  <c r="F158"/>
  <c r="E158"/>
  <c r="D158"/>
  <c r="C142"/>
  <c r="C141"/>
  <c r="N140"/>
  <c r="M140"/>
  <c r="L140"/>
  <c r="K140"/>
  <c r="J140"/>
  <c r="I140"/>
  <c r="H140"/>
  <c r="G140"/>
  <c r="F140"/>
  <c r="E140"/>
  <c r="D140"/>
  <c r="C139"/>
  <c r="C138"/>
  <c r="N137"/>
  <c r="M137"/>
  <c r="L137"/>
  <c r="K137"/>
  <c r="J137"/>
  <c r="I137"/>
  <c r="H137"/>
  <c r="G137"/>
  <c r="F137"/>
  <c r="E137"/>
  <c r="D137"/>
  <c r="N136"/>
  <c r="N131" s="1"/>
  <c r="N21" s="1"/>
  <c r="N13" s="1"/>
  <c r="M136"/>
  <c r="M131" s="1"/>
  <c r="M21" s="1"/>
  <c r="M13" s="1"/>
  <c r="L136"/>
  <c r="L131" s="1"/>
  <c r="L21" s="1"/>
  <c r="L13" s="1"/>
  <c r="K136"/>
  <c r="K131" s="1"/>
  <c r="K21" s="1"/>
  <c r="K13" s="1"/>
  <c r="J136"/>
  <c r="J131" s="1"/>
  <c r="J21" s="1"/>
  <c r="J13" s="1"/>
  <c r="I136"/>
  <c r="I131" s="1"/>
  <c r="I21" s="1"/>
  <c r="I13" s="1"/>
  <c r="H136"/>
  <c r="H131" s="1"/>
  <c r="H21" s="1"/>
  <c r="H13" s="1"/>
  <c r="G136"/>
  <c r="G131" s="1"/>
  <c r="G21" s="1"/>
  <c r="G13" s="1"/>
  <c r="F136"/>
  <c r="F131" s="1"/>
  <c r="F21" s="1"/>
  <c r="F13" s="1"/>
  <c r="E136"/>
  <c r="E131" s="1"/>
  <c r="E21" s="1"/>
  <c r="E13" s="1"/>
  <c r="D136"/>
  <c r="D131" s="1"/>
  <c r="N135"/>
  <c r="N130" s="1"/>
  <c r="M135"/>
  <c r="M130" s="1"/>
  <c r="L135"/>
  <c r="L130" s="1"/>
  <c r="K135"/>
  <c r="K130" s="1"/>
  <c r="J135"/>
  <c r="J130" s="1"/>
  <c r="I135"/>
  <c r="I130" s="1"/>
  <c r="H135"/>
  <c r="H130" s="1"/>
  <c r="G135"/>
  <c r="G130" s="1"/>
  <c r="F135"/>
  <c r="F130" s="1"/>
  <c r="E135"/>
  <c r="E130" s="1"/>
  <c r="D135"/>
  <c r="D130" s="1"/>
  <c r="N129"/>
  <c r="M129"/>
  <c r="K129"/>
  <c r="G134"/>
  <c r="G129" s="1"/>
  <c r="F134"/>
  <c r="E134"/>
  <c r="E129" s="1"/>
  <c r="D134"/>
  <c r="C126"/>
  <c r="C125"/>
  <c r="C124"/>
  <c r="N123"/>
  <c r="M123"/>
  <c r="L123"/>
  <c r="K123"/>
  <c r="I123"/>
  <c r="H123"/>
  <c r="G123"/>
  <c r="F123"/>
  <c r="E123"/>
  <c r="D123"/>
  <c r="C121"/>
  <c r="N120"/>
  <c r="M120"/>
  <c r="L120"/>
  <c r="K120"/>
  <c r="I120"/>
  <c r="H120"/>
  <c r="G120"/>
  <c r="F120"/>
  <c r="E120"/>
  <c r="D120"/>
  <c r="C119"/>
  <c r="I118"/>
  <c r="H118"/>
  <c r="G118"/>
  <c r="F118"/>
  <c r="E118"/>
  <c r="D118"/>
  <c r="C117"/>
  <c r="C116"/>
  <c r="C115"/>
  <c r="N114"/>
  <c r="M114"/>
  <c r="L114"/>
  <c r="K114"/>
  <c r="I114"/>
  <c r="H114"/>
  <c r="G114"/>
  <c r="F114"/>
  <c r="E114"/>
  <c r="D114"/>
  <c r="C113"/>
  <c r="G112"/>
  <c r="F112"/>
  <c r="C111"/>
  <c r="C109" s="1"/>
  <c r="N109"/>
  <c r="M109"/>
  <c r="L109"/>
  <c r="K109"/>
  <c r="C105"/>
  <c r="C104"/>
  <c r="N103"/>
  <c r="M103"/>
  <c r="L103"/>
  <c r="K103"/>
  <c r="I103"/>
  <c r="H103"/>
  <c r="G103"/>
  <c r="F103"/>
  <c r="E103"/>
  <c r="D103"/>
  <c r="N102"/>
  <c r="M102"/>
  <c r="L102"/>
  <c r="K102"/>
  <c r="I102"/>
  <c r="I100" s="1"/>
  <c r="H102"/>
  <c r="G102"/>
  <c r="E102"/>
  <c r="D102"/>
  <c r="D39" s="1"/>
  <c r="D26" s="1"/>
  <c r="N101"/>
  <c r="M101"/>
  <c r="L101"/>
  <c r="K101"/>
  <c r="G101"/>
  <c r="F101"/>
  <c r="F100" s="1"/>
  <c r="E101"/>
  <c r="D101"/>
  <c r="D100" s="1"/>
  <c r="H100"/>
  <c r="N98"/>
  <c r="M98"/>
  <c r="L98"/>
  <c r="K98"/>
  <c r="J98"/>
  <c r="I98"/>
  <c r="H98"/>
  <c r="G98"/>
  <c r="F98"/>
  <c r="E98"/>
  <c r="D98"/>
  <c r="C97"/>
  <c r="C96"/>
  <c r="N95"/>
  <c r="M95"/>
  <c r="L95"/>
  <c r="K95"/>
  <c r="J95"/>
  <c r="I95"/>
  <c r="H95"/>
  <c r="G95"/>
  <c r="F95"/>
  <c r="E95"/>
  <c r="D95"/>
  <c r="C94"/>
  <c r="C93"/>
  <c r="N92"/>
  <c r="M92"/>
  <c r="L92"/>
  <c r="K92"/>
  <c r="J92"/>
  <c r="I92"/>
  <c r="H92"/>
  <c r="F92"/>
  <c r="D92"/>
  <c r="C91"/>
  <c r="C90"/>
  <c r="N89"/>
  <c r="M89"/>
  <c r="L89"/>
  <c r="K89"/>
  <c r="J89"/>
  <c r="I89"/>
  <c r="H89"/>
  <c r="G89"/>
  <c r="F89"/>
  <c r="E89"/>
  <c r="D89"/>
  <c r="C88"/>
  <c r="C87"/>
  <c r="N86"/>
  <c r="M86"/>
  <c r="L86"/>
  <c r="K86"/>
  <c r="J86"/>
  <c r="I86"/>
  <c r="H86"/>
  <c r="G86"/>
  <c r="F86"/>
  <c r="E86"/>
  <c r="D86"/>
  <c r="C85"/>
  <c r="C84"/>
  <c r="N83"/>
  <c r="M83"/>
  <c r="L83"/>
  <c r="K83"/>
  <c r="J83"/>
  <c r="I83"/>
  <c r="H83"/>
  <c r="G83"/>
  <c r="F83"/>
  <c r="E83"/>
  <c r="D83"/>
  <c r="C82"/>
  <c r="C81"/>
  <c r="N80"/>
  <c r="M80"/>
  <c r="L80"/>
  <c r="K80"/>
  <c r="J80"/>
  <c r="I80"/>
  <c r="H80"/>
  <c r="G80"/>
  <c r="F80"/>
  <c r="E80"/>
  <c r="D80"/>
  <c r="C79"/>
  <c r="N77"/>
  <c r="M77"/>
  <c r="L77"/>
  <c r="K77"/>
  <c r="J77"/>
  <c r="H77"/>
  <c r="F77"/>
  <c r="D77"/>
  <c r="C76"/>
  <c r="C75"/>
  <c r="N74"/>
  <c r="M74"/>
  <c r="L74"/>
  <c r="K74"/>
  <c r="J74"/>
  <c r="H74"/>
  <c r="G74"/>
  <c r="F74"/>
  <c r="D74"/>
  <c r="C73"/>
  <c r="C72"/>
  <c r="N71"/>
  <c r="M71"/>
  <c r="L71"/>
  <c r="K71"/>
  <c r="J71"/>
  <c r="I71"/>
  <c r="H71"/>
  <c r="F71"/>
  <c r="D71"/>
  <c r="C70"/>
  <c r="C69"/>
  <c r="N68"/>
  <c r="M68"/>
  <c r="L68"/>
  <c r="K68"/>
  <c r="J68"/>
  <c r="I68"/>
  <c r="H68"/>
  <c r="G68"/>
  <c r="F68"/>
  <c r="E68"/>
  <c r="D68"/>
  <c r="C67"/>
  <c r="N65"/>
  <c r="M65"/>
  <c r="L65"/>
  <c r="K65"/>
  <c r="J65"/>
  <c r="H65"/>
  <c r="E65"/>
  <c r="D65"/>
  <c r="C64"/>
  <c r="C63"/>
  <c r="N62"/>
  <c r="M62"/>
  <c r="L62"/>
  <c r="K62"/>
  <c r="J62"/>
  <c r="H62"/>
  <c r="E62"/>
  <c r="D62"/>
  <c r="C61"/>
  <c r="C60"/>
  <c r="J59"/>
  <c r="I59"/>
  <c r="H59"/>
  <c r="G59"/>
  <c r="F59"/>
  <c r="E59"/>
  <c r="D59"/>
  <c r="C58"/>
  <c r="C57"/>
  <c r="N56"/>
  <c r="M56"/>
  <c r="L56"/>
  <c r="K56"/>
  <c r="J56"/>
  <c r="I56"/>
  <c r="H56"/>
  <c r="G56"/>
  <c r="F56"/>
  <c r="E56"/>
  <c r="D56"/>
  <c r="C55"/>
  <c r="C54"/>
  <c r="N53"/>
  <c r="M53"/>
  <c r="L53"/>
  <c r="K53"/>
  <c r="J53"/>
  <c r="I53"/>
  <c r="H53"/>
  <c r="G53"/>
  <c r="F53"/>
  <c r="E53"/>
  <c r="D53"/>
  <c r="N52"/>
  <c r="M52"/>
  <c r="L52"/>
  <c r="K52"/>
  <c r="I52"/>
  <c r="I50" s="1"/>
  <c r="H52"/>
  <c r="G52"/>
  <c r="F52"/>
  <c r="F39" s="1"/>
  <c r="E52"/>
  <c r="N51"/>
  <c r="M51"/>
  <c r="L51"/>
  <c r="K51"/>
  <c r="H38"/>
  <c r="G51"/>
  <c r="F51"/>
  <c r="E51"/>
  <c r="D50"/>
  <c r="C49"/>
  <c r="C48"/>
  <c r="C47"/>
  <c r="N46"/>
  <c r="M46"/>
  <c r="L46"/>
  <c r="K46"/>
  <c r="J46"/>
  <c r="I46"/>
  <c r="H46"/>
  <c r="G46"/>
  <c r="F46"/>
  <c r="E46"/>
  <c r="D46"/>
  <c r="C45"/>
  <c r="N44"/>
  <c r="M44"/>
  <c r="L44"/>
  <c r="K44"/>
  <c r="J44"/>
  <c r="I44"/>
  <c r="H44"/>
  <c r="G44"/>
  <c r="F44"/>
  <c r="C43"/>
  <c r="C42"/>
  <c r="N41"/>
  <c r="M41"/>
  <c r="L41"/>
  <c r="K41"/>
  <c r="I41"/>
  <c r="H41"/>
  <c r="G41"/>
  <c r="F41"/>
  <c r="E41"/>
  <c r="D41"/>
  <c r="N40"/>
  <c r="N27" s="1"/>
  <c r="N22" s="1"/>
  <c r="N14" s="1"/>
  <c r="M40"/>
  <c r="M27" s="1"/>
  <c r="M22" s="1"/>
  <c r="M14" s="1"/>
  <c r="L40"/>
  <c r="L27" s="1"/>
  <c r="L22" s="1"/>
  <c r="L14" s="1"/>
  <c r="K40"/>
  <c r="K27" s="1"/>
  <c r="K22" s="1"/>
  <c r="K14" s="1"/>
  <c r="J40"/>
  <c r="J27" s="1"/>
  <c r="J22" s="1"/>
  <c r="J14" s="1"/>
  <c r="I40"/>
  <c r="I27" s="1"/>
  <c r="I22" s="1"/>
  <c r="I14" s="1"/>
  <c r="H40"/>
  <c r="H27" s="1"/>
  <c r="H22" s="1"/>
  <c r="H14" s="1"/>
  <c r="G40"/>
  <c r="G27" s="1"/>
  <c r="G22" s="1"/>
  <c r="G14" s="1"/>
  <c r="F40"/>
  <c r="F27" s="1"/>
  <c r="F22" s="1"/>
  <c r="F14" s="1"/>
  <c r="E40"/>
  <c r="E27" s="1"/>
  <c r="E22" s="1"/>
  <c r="E14" s="1"/>
  <c r="D40"/>
  <c r="D27" s="1"/>
  <c r="D22" s="1"/>
  <c r="C35"/>
  <c r="C34"/>
  <c r="N33"/>
  <c r="N29" s="1"/>
  <c r="M33"/>
  <c r="M29" s="1"/>
  <c r="L33"/>
  <c r="L29" s="1"/>
  <c r="K33"/>
  <c r="K29" s="1"/>
  <c r="J33"/>
  <c r="J29" s="1"/>
  <c r="I33"/>
  <c r="I29" s="1"/>
  <c r="H33"/>
  <c r="H29" s="1"/>
  <c r="G33"/>
  <c r="G29" s="1"/>
  <c r="F33"/>
  <c r="F29" s="1"/>
  <c r="E33"/>
  <c r="E29" s="1"/>
  <c r="D33"/>
  <c r="N31"/>
  <c r="N17" s="1"/>
  <c r="M31"/>
  <c r="L31"/>
  <c r="L17" s="1"/>
  <c r="K31"/>
  <c r="J31"/>
  <c r="J17" s="1"/>
  <c r="I31"/>
  <c r="I17" s="1"/>
  <c r="H31"/>
  <c r="H17" s="1"/>
  <c r="G31"/>
  <c r="F31"/>
  <c r="F17" s="1"/>
  <c r="N30"/>
  <c r="M30"/>
  <c r="M16" s="1"/>
  <c r="L30"/>
  <c r="L16" s="1"/>
  <c r="K30"/>
  <c r="K16" s="1"/>
  <c r="J30"/>
  <c r="I30"/>
  <c r="I16" s="1"/>
  <c r="H30"/>
  <c r="H16" s="1"/>
  <c r="G30"/>
  <c r="G16" s="1"/>
  <c r="F30"/>
  <c r="E30"/>
  <c r="E16" s="1"/>
  <c r="D29"/>
  <c r="E17"/>
  <c r="D17"/>
  <c r="D16"/>
  <c r="M38" l="1"/>
  <c r="G39"/>
  <c r="G26" s="1"/>
  <c r="G20" s="1"/>
  <c r="N38"/>
  <c r="N25" s="1"/>
  <c r="H39"/>
  <c r="H26" s="1"/>
  <c r="H20" s="1"/>
  <c r="H12" s="1"/>
  <c r="J192"/>
  <c r="J189" s="1"/>
  <c r="I128"/>
  <c r="C46"/>
  <c r="J174"/>
  <c r="J173" s="1"/>
  <c r="K128"/>
  <c r="G38"/>
  <c r="G19" s="1"/>
  <c r="G11" s="1"/>
  <c r="L39"/>
  <c r="L26" s="1"/>
  <c r="L20" s="1"/>
  <c r="L12" s="1"/>
  <c r="K174"/>
  <c r="K173" s="1"/>
  <c r="J128"/>
  <c r="N133"/>
  <c r="E176"/>
  <c r="E173" s="1"/>
  <c r="G190"/>
  <c r="J39"/>
  <c r="J26"/>
  <c r="J20" s="1"/>
  <c r="J12" s="1"/>
  <c r="K39"/>
  <c r="K26" s="1"/>
  <c r="M133"/>
  <c r="J133"/>
  <c r="H209"/>
  <c r="G213"/>
  <c r="J25"/>
  <c r="K100"/>
  <c r="M39"/>
  <c r="M26" s="1"/>
  <c r="M20" s="1"/>
  <c r="F133"/>
  <c r="E133"/>
  <c r="M128"/>
  <c r="K133"/>
  <c r="C137"/>
  <c r="D21"/>
  <c r="D13" s="1"/>
  <c r="C13" s="1"/>
  <c r="C44"/>
  <c r="N39"/>
  <c r="N26" s="1"/>
  <c r="C136"/>
  <c r="C152"/>
  <c r="K50"/>
  <c r="F129"/>
  <c r="F128" s="1"/>
  <c r="I176"/>
  <c r="C135"/>
  <c r="D15"/>
  <c r="D20"/>
  <c r="D12" s="1"/>
  <c r="K38"/>
  <c r="K25" s="1"/>
  <c r="C53"/>
  <c r="L100"/>
  <c r="G128"/>
  <c r="G176"/>
  <c r="J190"/>
  <c r="C120"/>
  <c r="I39"/>
  <c r="C68"/>
  <c r="E128"/>
  <c r="F190"/>
  <c r="N190"/>
  <c r="I133"/>
  <c r="H37"/>
  <c r="F50"/>
  <c r="N50"/>
  <c r="M100"/>
  <c r="G133"/>
  <c r="H176"/>
  <c r="C62"/>
  <c r="G50"/>
  <c r="I15"/>
  <c r="D38"/>
  <c r="D37" s="1"/>
  <c r="N19"/>
  <c r="F26"/>
  <c r="F20" s="1"/>
  <c r="F12" s="1"/>
  <c r="C56"/>
  <c r="C80"/>
  <c r="C89"/>
  <c r="C92"/>
  <c r="G100"/>
  <c r="E39"/>
  <c r="E26" s="1"/>
  <c r="J100"/>
  <c r="N100"/>
  <c r="L174"/>
  <c r="L173" s="1"/>
  <c r="C184"/>
  <c r="C204"/>
  <c r="C155"/>
  <c r="C149"/>
  <c r="C158"/>
  <c r="M25"/>
  <c r="M19"/>
  <c r="C22"/>
  <c r="D14"/>
  <c r="C14" s="1"/>
  <c r="H190"/>
  <c r="H192"/>
  <c r="H189" s="1"/>
  <c r="E15"/>
  <c r="C33"/>
  <c r="C41"/>
  <c r="C98"/>
  <c r="E100"/>
  <c r="C114"/>
  <c r="N128"/>
  <c r="C161"/>
  <c r="C163"/>
  <c r="C206"/>
  <c r="E50"/>
  <c r="C51"/>
  <c r="E38"/>
  <c r="D190"/>
  <c r="D192"/>
  <c r="D189" s="1"/>
  <c r="L190"/>
  <c r="L192"/>
  <c r="L189" s="1"/>
  <c r="L15"/>
  <c r="M17"/>
  <c r="H15"/>
  <c r="G17"/>
  <c r="G15" s="1"/>
  <c r="K17"/>
  <c r="K15" s="1"/>
  <c r="C101"/>
  <c r="C30"/>
  <c r="F38"/>
  <c r="F25" s="1"/>
  <c r="C112"/>
  <c r="D129"/>
  <c r="D128" s="1"/>
  <c r="D133"/>
  <c r="H129"/>
  <c r="H133"/>
  <c r="L129"/>
  <c r="L128" s="1"/>
  <c r="L133"/>
  <c r="C130"/>
  <c r="C131"/>
  <c r="C177"/>
  <c r="M174"/>
  <c r="M173" s="1"/>
  <c r="M176"/>
  <c r="C193"/>
  <c r="C196"/>
  <c r="C40"/>
  <c r="C52"/>
  <c r="M50"/>
  <c r="C71"/>
  <c r="C83"/>
  <c r="C86"/>
  <c r="C123"/>
  <c r="C140"/>
  <c r="C178"/>
  <c r="C180"/>
  <c r="C182"/>
  <c r="E192"/>
  <c r="I192"/>
  <c r="I189" s="1"/>
  <c r="M192"/>
  <c r="M189" s="1"/>
  <c r="L38"/>
  <c r="L19" s="1"/>
  <c r="C59"/>
  <c r="C95"/>
  <c r="C102"/>
  <c r="C169"/>
  <c r="E190"/>
  <c r="C198"/>
  <c r="C202"/>
  <c r="C118"/>
  <c r="C103"/>
  <c r="C27"/>
  <c r="C29"/>
  <c r="H25"/>
  <c r="F16"/>
  <c r="J16"/>
  <c r="N16"/>
  <c r="C31"/>
  <c r="H50"/>
  <c r="L50"/>
  <c r="E174"/>
  <c r="F176"/>
  <c r="J176"/>
  <c r="N176"/>
  <c r="C181" i="4"/>
  <c r="C179"/>
  <c r="C177"/>
  <c r="C176"/>
  <c r="C175"/>
  <c r="C173"/>
  <c r="C171"/>
  <c r="C170"/>
  <c r="C163"/>
  <c r="C161"/>
  <c r="C159"/>
  <c r="C157"/>
  <c r="C149"/>
  <c r="C147"/>
  <c r="C146"/>
  <c r="C145"/>
  <c r="C143"/>
  <c r="C141"/>
  <c r="C140"/>
  <c r="C138"/>
  <c r="C137"/>
  <c r="C135"/>
  <c r="C134"/>
  <c r="C122"/>
  <c r="C121"/>
  <c r="C120"/>
  <c r="C118"/>
  <c r="C116"/>
  <c r="C114"/>
  <c r="C113"/>
  <c r="C112"/>
  <c r="C110"/>
  <c r="C108"/>
  <c r="C107"/>
  <c r="C105"/>
  <c r="C104"/>
  <c r="C99"/>
  <c r="C97"/>
  <c r="C96"/>
  <c r="C94"/>
  <c r="C93"/>
  <c r="C91"/>
  <c r="C90"/>
  <c r="C88"/>
  <c r="C87"/>
  <c r="C85"/>
  <c r="C84"/>
  <c r="C82"/>
  <c r="C81"/>
  <c r="C79"/>
  <c r="C78"/>
  <c r="C76"/>
  <c r="C75"/>
  <c r="C73"/>
  <c r="C72"/>
  <c r="C70"/>
  <c r="C69"/>
  <c r="C67"/>
  <c r="C66"/>
  <c r="C64"/>
  <c r="C63"/>
  <c r="C61"/>
  <c r="C60"/>
  <c r="C58"/>
  <c r="C57"/>
  <c r="C55"/>
  <c r="C54"/>
  <c r="C49"/>
  <c r="C48"/>
  <c r="C47"/>
  <c r="C45"/>
  <c r="C43"/>
  <c r="C42"/>
  <c r="C35"/>
  <c r="C34"/>
  <c r="I37" i="5" l="1"/>
  <c r="I26"/>
  <c r="C26" s="1"/>
  <c r="G25"/>
  <c r="G24" s="1"/>
  <c r="G37"/>
  <c r="C100"/>
  <c r="J11"/>
  <c r="J10" s="1"/>
  <c r="J18"/>
  <c r="M37"/>
  <c r="F24"/>
  <c r="N24"/>
  <c r="N20"/>
  <c r="N12" s="1"/>
  <c r="N37"/>
  <c r="K37"/>
  <c r="F213"/>
  <c r="G209"/>
  <c r="J37"/>
  <c r="M12"/>
  <c r="C173"/>
  <c r="K19"/>
  <c r="K11" s="1"/>
  <c r="C21"/>
  <c r="D25"/>
  <c r="D24" s="1"/>
  <c r="K24"/>
  <c r="M24"/>
  <c r="E20"/>
  <c r="E12" s="1"/>
  <c r="M15"/>
  <c r="D19"/>
  <c r="D18" s="1"/>
  <c r="K20"/>
  <c r="C38"/>
  <c r="L25"/>
  <c r="L24" s="1"/>
  <c r="L37"/>
  <c r="H24"/>
  <c r="C190"/>
  <c r="C129"/>
  <c r="H128"/>
  <c r="C128" s="1"/>
  <c r="C50"/>
  <c r="C17"/>
  <c r="C174"/>
  <c r="J24"/>
  <c r="M11"/>
  <c r="M18"/>
  <c r="C192"/>
  <c r="E189"/>
  <c r="C189" s="1"/>
  <c r="C176"/>
  <c r="E19"/>
  <c r="E25"/>
  <c r="E24" s="1"/>
  <c r="E37"/>
  <c r="C133"/>
  <c r="F19"/>
  <c r="F18" s="1"/>
  <c r="F37"/>
  <c r="C39"/>
  <c r="H11"/>
  <c r="H10" s="1"/>
  <c r="H18"/>
  <c r="F15"/>
  <c r="N15"/>
  <c r="N11"/>
  <c r="L18"/>
  <c r="L11"/>
  <c r="L10" s="1"/>
  <c r="G18"/>
  <c r="G12"/>
  <c r="C16"/>
  <c r="J15"/>
  <c r="N117" i="4"/>
  <c r="M117"/>
  <c r="L117"/>
  <c r="K117"/>
  <c r="J117"/>
  <c r="I117"/>
  <c r="N106"/>
  <c r="M106"/>
  <c r="L106"/>
  <c r="K106"/>
  <c r="J106"/>
  <c r="N102"/>
  <c r="M102"/>
  <c r="L102"/>
  <c r="K102"/>
  <c r="J102"/>
  <c r="N101"/>
  <c r="M101"/>
  <c r="L101"/>
  <c r="K101"/>
  <c r="J101"/>
  <c r="I102"/>
  <c r="I101"/>
  <c r="I106"/>
  <c r="N182"/>
  <c r="M182"/>
  <c r="L182"/>
  <c r="K182"/>
  <c r="N180"/>
  <c r="M180"/>
  <c r="L180"/>
  <c r="K180"/>
  <c r="N178"/>
  <c r="M178"/>
  <c r="L178"/>
  <c r="K178"/>
  <c r="N174"/>
  <c r="M174"/>
  <c r="L174"/>
  <c r="K174"/>
  <c r="N172"/>
  <c r="M172"/>
  <c r="L172"/>
  <c r="K172"/>
  <c r="N169"/>
  <c r="N168" s="1"/>
  <c r="N165" s="1"/>
  <c r="M169"/>
  <c r="M168" s="1"/>
  <c r="M165" s="1"/>
  <c r="L169"/>
  <c r="L166" s="1"/>
  <c r="K169"/>
  <c r="K166" s="1"/>
  <c r="N162"/>
  <c r="M162"/>
  <c r="L162"/>
  <c r="K162"/>
  <c r="N160"/>
  <c r="M160"/>
  <c r="L160"/>
  <c r="K160"/>
  <c r="N158"/>
  <c r="M158"/>
  <c r="L158"/>
  <c r="K158"/>
  <c r="N156"/>
  <c r="M156"/>
  <c r="L156"/>
  <c r="K156"/>
  <c r="N155"/>
  <c r="N154" s="1"/>
  <c r="M155"/>
  <c r="M154" s="1"/>
  <c r="L155"/>
  <c r="L152" s="1"/>
  <c r="L151" s="1"/>
  <c r="K155"/>
  <c r="K152" s="1"/>
  <c r="K151" s="1"/>
  <c r="N148"/>
  <c r="M148"/>
  <c r="L148"/>
  <c r="K148"/>
  <c r="N144"/>
  <c r="M144"/>
  <c r="L144"/>
  <c r="K144"/>
  <c r="N142"/>
  <c r="M142"/>
  <c r="L142"/>
  <c r="K142"/>
  <c r="N139"/>
  <c r="M139"/>
  <c r="L139"/>
  <c r="K139"/>
  <c r="N136"/>
  <c r="M136"/>
  <c r="L136"/>
  <c r="K136"/>
  <c r="N133"/>
  <c r="M133"/>
  <c r="L133"/>
  <c r="K133"/>
  <c r="N132"/>
  <c r="N127" s="1"/>
  <c r="N21" s="1"/>
  <c r="N13" s="1"/>
  <c r="M132"/>
  <c r="M127" s="1"/>
  <c r="M21" s="1"/>
  <c r="M13" s="1"/>
  <c r="L132"/>
  <c r="L127" s="1"/>
  <c r="L21" s="1"/>
  <c r="L13" s="1"/>
  <c r="K132"/>
  <c r="K127" s="1"/>
  <c r="K21" s="1"/>
  <c r="K13" s="1"/>
  <c r="N131"/>
  <c r="N126" s="1"/>
  <c r="M131"/>
  <c r="M126" s="1"/>
  <c r="L131"/>
  <c r="L126" s="1"/>
  <c r="K131"/>
  <c r="N130"/>
  <c r="N125" s="1"/>
  <c r="M130"/>
  <c r="M125" s="1"/>
  <c r="L130"/>
  <c r="L125" s="1"/>
  <c r="K130"/>
  <c r="K125" s="1"/>
  <c r="N119"/>
  <c r="M119"/>
  <c r="L119"/>
  <c r="K119"/>
  <c r="N111"/>
  <c r="M111"/>
  <c r="L111"/>
  <c r="K111"/>
  <c r="N103"/>
  <c r="M103"/>
  <c r="L103"/>
  <c r="K103"/>
  <c r="N98"/>
  <c r="M98"/>
  <c r="L98"/>
  <c r="K98"/>
  <c r="N95"/>
  <c r="M95"/>
  <c r="L95"/>
  <c r="K95"/>
  <c r="N92"/>
  <c r="M92"/>
  <c r="L92"/>
  <c r="K92"/>
  <c r="N89"/>
  <c r="M89"/>
  <c r="L89"/>
  <c r="K89"/>
  <c r="N86"/>
  <c r="M86"/>
  <c r="L86"/>
  <c r="K86"/>
  <c r="N83"/>
  <c r="M83"/>
  <c r="L83"/>
  <c r="K83"/>
  <c r="N80"/>
  <c r="M80"/>
  <c r="L80"/>
  <c r="K80"/>
  <c r="N77"/>
  <c r="M77"/>
  <c r="L77"/>
  <c r="K77"/>
  <c r="N74"/>
  <c r="M74"/>
  <c r="L74"/>
  <c r="K74"/>
  <c r="N71"/>
  <c r="M71"/>
  <c r="L71"/>
  <c r="K71"/>
  <c r="N68"/>
  <c r="M68"/>
  <c r="L68"/>
  <c r="K68"/>
  <c r="N65"/>
  <c r="M65"/>
  <c r="L65"/>
  <c r="K65"/>
  <c r="N62"/>
  <c r="M62"/>
  <c r="L62"/>
  <c r="K62"/>
  <c r="N56"/>
  <c r="M56"/>
  <c r="L56"/>
  <c r="K56"/>
  <c r="N53"/>
  <c r="M53"/>
  <c r="L53"/>
  <c r="K53"/>
  <c r="N52"/>
  <c r="M52"/>
  <c r="L52"/>
  <c r="K52"/>
  <c r="N51"/>
  <c r="M51"/>
  <c r="L51"/>
  <c r="K51"/>
  <c r="N46"/>
  <c r="M46"/>
  <c r="L46"/>
  <c r="K46"/>
  <c r="N44"/>
  <c r="M44"/>
  <c r="L44"/>
  <c r="K44"/>
  <c r="N41"/>
  <c r="M41"/>
  <c r="L41"/>
  <c r="K41"/>
  <c r="N40"/>
  <c r="N27" s="1"/>
  <c r="N22" s="1"/>
  <c r="N14" s="1"/>
  <c r="M40"/>
  <c r="M27" s="1"/>
  <c r="M22" s="1"/>
  <c r="M14" s="1"/>
  <c r="L40"/>
  <c r="L27" s="1"/>
  <c r="L22" s="1"/>
  <c r="L14" s="1"/>
  <c r="K40"/>
  <c r="K27" s="1"/>
  <c r="K22" s="1"/>
  <c r="K14" s="1"/>
  <c r="N33"/>
  <c r="N29" s="1"/>
  <c r="M33"/>
  <c r="M29" s="1"/>
  <c r="L33"/>
  <c r="L29" s="1"/>
  <c r="K33"/>
  <c r="K29" s="1"/>
  <c r="N31"/>
  <c r="N17" s="1"/>
  <c r="M31"/>
  <c r="M17" s="1"/>
  <c r="L31"/>
  <c r="K31"/>
  <c r="K17" s="1"/>
  <c r="N30"/>
  <c r="N16" s="1"/>
  <c r="M30"/>
  <c r="M16" s="1"/>
  <c r="L30"/>
  <c r="L16" s="1"/>
  <c r="K30"/>
  <c r="K16" s="1"/>
  <c r="M10" i="5" l="1"/>
  <c r="D11"/>
  <c r="D10" s="1"/>
  <c r="I24"/>
  <c r="I20"/>
  <c r="N100" i="4"/>
  <c r="N18" i="5"/>
  <c r="N10"/>
  <c r="E213"/>
  <c r="F209"/>
  <c r="N38" i="4"/>
  <c r="K18" i="5"/>
  <c r="C37"/>
  <c r="K12"/>
  <c r="K10" s="1"/>
  <c r="C106" i="4"/>
  <c r="C19" i="5"/>
  <c r="F11"/>
  <c r="F10" s="1"/>
  <c r="C25"/>
  <c r="C24" s="1"/>
  <c r="E18"/>
  <c r="E11"/>
  <c r="E10" s="1"/>
  <c r="G10"/>
  <c r="C15"/>
  <c r="M100" i="4"/>
  <c r="M38"/>
  <c r="M25" s="1"/>
  <c r="M39"/>
  <c r="M26" s="1"/>
  <c r="M166"/>
  <c r="N166"/>
  <c r="K168"/>
  <c r="K165" s="1"/>
  <c r="L168"/>
  <c r="L165" s="1"/>
  <c r="M152"/>
  <c r="M151" s="1"/>
  <c r="K154"/>
  <c r="N152"/>
  <c r="N151" s="1"/>
  <c r="L154"/>
  <c r="K129"/>
  <c r="L129"/>
  <c r="M124"/>
  <c r="N124"/>
  <c r="M129"/>
  <c r="L124"/>
  <c r="N129"/>
  <c r="K126"/>
  <c r="K124" s="1"/>
  <c r="K100"/>
  <c r="N39"/>
  <c r="N26" s="1"/>
  <c r="N20" s="1"/>
  <c r="N12" s="1"/>
  <c r="L100"/>
  <c r="K38"/>
  <c r="K25" s="1"/>
  <c r="L38"/>
  <c r="L19" s="1"/>
  <c r="L11" s="1"/>
  <c r="K50"/>
  <c r="L50"/>
  <c r="N50"/>
  <c r="L39"/>
  <c r="L26" s="1"/>
  <c r="L20" s="1"/>
  <c r="M50"/>
  <c r="K39"/>
  <c r="M15"/>
  <c r="N15"/>
  <c r="L17"/>
  <c r="L15" s="1"/>
  <c r="K15"/>
  <c r="H101"/>
  <c r="J46"/>
  <c r="I46"/>
  <c r="H46"/>
  <c r="G46"/>
  <c r="F46"/>
  <c r="E46"/>
  <c r="D46"/>
  <c r="I18" i="5" l="1"/>
  <c r="C18" s="1"/>
  <c r="I12"/>
  <c r="C20"/>
  <c r="D213"/>
  <c r="E209"/>
  <c r="C11"/>
  <c r="M19" i="4"/>
  <c r="M11" s="1"/>
  <c r="M24"/>
  <c r="M20"/>
  <c r="M12" s="1"/>
  <c r="M37"/>
  <c r="K19"/>
  <c r="K11" s="1"/>
  <c r="L25"/>
  <c r="L24" s="1"/>
  <c r="K37"/>
  <c r="L37"/>
  <c r="L18"/>
  <c r="L12"/>
  <c r="L10" s="1"/>
  <c r="K26"/>
  <c r="K20" s="1"/>
  <c r="K12" s="1"/>
  <c r="J144"/>
  <c r="I144"/>
  <c r="H144"/>
  <c r="G144"/>
  <c r="F144"/>
  <c r="E144"/>
  <c r="D144"/>
  <c r="J130"/>
  <c r="I130"/>
  <c r="H130"/>
  <c r="J132"/>
  <c r="I132"/>
  <c r="H132"/>
  <c r="G132"/>
  <c r="F132"/>
  <c r="E132"/>
  <c r="D132"/>
  <c r="J148"/>
  <c r="I148"/>
  <c r="H148"/>
  <c r="G148"/>
  <c r="F148"/>
  <c r="E148"/>
  <c r="D148"/>
  <c r="I10" i="5" l="1"/>
  <c r="C10" s="1"/>
  <c r="C12"/>
  <c r="D209"/>
  <c r="C209" s="1"/>
  <c r="C213"/>
  <c r="C148" i="4"/>
  <c r="C144"/>
  <c r="C132"/>
  <c r="M10"/>
  <c r="M18"/>
  <c r="K10"/>
  <c r="K24"/>
  <c r="K18"/>
  <c r="H133"/>
  <c r="H117" l="1"/>
  <c r="J52" l="1"/>
  <c r="I52"/>
  <c r="J51"/>
  <c r="I51"/>
  <c r="H52"/>
  <c r="H51"/>
  <c r="H38" s="1"/>
  <c r="J89"/>
  <c r="I89"/>
  <c r="H89"/>
  <c r="G89"/>
  <c r="F89"/>
  <c r="E89"/>
  <c r="D89"/>
  <c r="C89" l="1"/>
  <c r="G51"/>
  <c r="G101" l="1"/>
  <c r="G102"/>
  <c r="J98" l="1"/>
  <c r="G109" l="1"/>
  <c r="J74"/>
  <c r="H44"/>
  <c r="F101" l="1"/>
  <c r="F51"/>
  <c r="F130" l="1"/>
  <c r="E130"/>
  <c r="D130"/>
  <c r="G130"/>
  <c r="F38"/>
  <c r="G117"/>
  <c r="F117"/>
  <c r="E117"/>
  <c r="D117"/>
  <c r="J136"/>
  <c r="I136"/>
  <c r="H136"/>
  <c r="G136"/>
  <c r="F136"/>
  <c r="E136"/>
  <c r="D136"/>
  <c r="I103"/>
  <c r="H103"/>
  <c r="G103"/>
  <c r="C136" l="1"/>
  <c r="C130"/>
  <c r="C117"/>
  <c r="D56"/>
  <c r="E56"/>
  <c r="F56"/>
  <c r="G56"/>
  <c r="H56"/>
  <c r="I56"/>
  <c r="J56"/>
  <c r="D59"/>
  <c r="E59"/>
  <c r="F59"/>
  <c r="G59"/>
  <c r="H59"/>
  <c r="I59"/>
  <c r="J59"/>
  <c r="D62"/>
  <c r="E62"/>
  <c r="H62"/>
  <c r="I62"/>
  <c r="J62"/>
  <c r="D65"/>
  <c r="E65"/>
  <c r="H65"/>
  <c r="I65"/>
  <c r="J65"/>
  <c r="D68"/>
  <c r="E68"/>
  <c r="F68"/>
  <c r="G68"/>
  <c r="H68"/>
  <c r="I68"/>
  <c r="J68"/>
  <c r="D71"/>
  <c r="F71"/>
  <c r="H71"/>
  <c r="I71"/>
  <c r="J71"/>
  <c r="D74"/>
  <c r="F74"/>
  <c r="G74"/>
  <c r="H74"/>
  <c r="I74"/>
  <c r="D77"/>
  <c r="F77"/>
  <c r="H77"/>
  <c r="I77"/>
  <c r="J77"/>
  <c r="D80"/>
  <c r="E80"/>
  <c r="F80"/>
  <c r="G80"/>
  <c r="H80"/>
  <c r="I80"/>
  <c r="J80"/>
  <c r="D83"/>
  <c r="E83"/>
  <c r="F83"/>
  <c r="G83"/>
  <c r="H83"/>
  <c r="I83"/>
  <c r="J83"/>
  <c r="D86"/>
  <c r="E86"/>
  <c r="F86"/>
  <c r="G86"/>
  <c r="H86"/>
  <c r="I86"/>
  <c r="J86"/>
  <c r="D92"/>
  <c r="F92"/>
  <c r="H92"/>
  <c r="I92"/>
  <c r="J92"/>
  <c r="D95"/>
  <c r="E95"/>
  <c r="F95"/>
  <c r="G95"/>
  <c r="H95"/>
  <c r="I95"/>
  <c r="J95"/>
  <c r="C83" l="1"/>
  <c r="C86"/>
  <c r="C74"/>
  <c r="C65"/>
  <c r="C77"/>
  <c r="C92"/>
  <c r="C95"/>
  <c r="C68"/>
  <c r="C56"/>
  <c r="C71"/>
  <c r="C59"/>
  <c r="C80"/>
  <c r="C62"/>
  <c r="J182"/>
  <c r="I182"/>
  <c r="H182"/>
  <c r="G182"/>
  <c r="F182"/>
  <c r="E182"/>
  <c r="D182"/>
  <c r="J180"/>
  <c r="I180"/>
  <c r="H180"/>
  <c r="G180"/>
  <c r="F180"/>
  <c r="E180"/>
  <c r="D180"/>
  <c r="J178"/>
  <c r="I178"/>
  <c r="H178"/>
  <c r="G178"/>
  <c r="F178"/>
  <c r="E178"/>
  <c r="D178"/>
  <c r="J174"/>
  <c r="I174"/>
  <c r="H174"/>
  <c r="G174"/>
  <c r="F174"/>
  <c r="E174"/>
  <c r="D174"/>
  <c r="J172"/>
  <c r="I172"/>
  <c r="H172"/>
  <c r="G172"/>
  <c r="F172"/>
  <c r="E172"/>
  <c r="D172"/>
  <c r="J162"/>
  <c r="I162"/>
  <c r="H162"/>
  <c r="G162"/>
  <c r="F162"/>
  <c r="E162"/>
  <c r="D162"/>
  <c r="J160"/>
  <c r="I160"/>
  <c r="H160"/>
  <c r="G160"/>
  <c r="F160"/>
  <c r="E160"/>
  <c r="D160"/>
  <c r="J158"/>
  <c r="I158"/>
  <c r="H158"/>
  <c r="G158"/>
  <c r="F158"/>
  <c r="E158"/>
  <c r="D158"/>
  <c r="J156"/>
  <c r="I156"/>
  <c r="H156"/>
  <c r="G156"/>
  <c r="F156"/>
  <c r="E156"/>
  <c r="D156"/>
  <c r="J119"/>
  <c r="I119"/>
  <c r="H119"/>
  <c r="G119"/>
  <c r="F119"/>
  <c r="E119"/>
  <c r="D119"/>
  <c r="J115"/>
  <c r="I115"/>
  <c r="H115"/>
  <c r="G115"/>
  <c r="F115"/>
  <c r="E115"/>
  <c r="D115"/>
  <c r="I98"/>
  <c r="H98"/>
  <c r="G98"/>
  <c r="F98"/>
  <c r="E98"/>
  <c r="D98"/>
  <c r="J44"/>
  <c r="I44"/>
  <c r="C98" l="1"/>
  <c r="C172"/>
  <c r="C174"/>
  <c r="C160"/>
  <c r="C158"/>
  <c r="C156"/>
  <c r="C182"/>
  <c r="C162"/>
  <c r="C119"/>
  <c r="C180"/>
  <c r="C115"/>
  <c r="C178"/>
  <c r="G44"/>
  <c r="J155" l="1"/>
  <c r="J154" s="1"/>
  <c r="I155"/>
  <c r="I154" s="1"/>
  <c r="H155"/>
  <c r="H154" s="1"/>
  <c r="G155"/>
  <c r="G154" s="1"/>
  <c r="F44" l="1"/>
  <c r="C44" s="1"/>
  <c r="F100" l="1"/>
  <c r="F109"/>
  <c r="C109" s="1"/>
  <c r="G142" l="1"/>
  <c r="J131"/>
  <c r="I131"/>
  <c r="H131"/>
  <c r="G131"/>
  <c r="F131"/>
  <c r="E131"/>
  <c r="D131"/>
  <c r="C131" l="1"/>
  <c r="J142"/>
  <c r="I142"/>
  <c r="H142"/>
  <c r="F142"/>
  <c r="E142"/>
  <c r="D142"/>
  <c r="D16"/>
  <c r="C142" l="1"/>
  <c r="D125"/>
  <c r="J139"/>
  <c r="I139"/>
  <c r="H139"/>
  <c r="G139"/>
  <c r="F139"/>
  <c r="E139"/>
  <c r="J133"/>
  <c r="I133"/>
  <c r="G133"/>
  <c r="F133"/>
  <c r="E133"/>
  <c r="J127"/>
  <c r="J21" s="1"/>
  <c r="J13" s="1"/>
  <c r="I127"/>
  <c r="I21" s="1"/>
  <c r="I13" s="1"/>
  <c r="H127"/>
  <c r="H21" s="1"/>
  <c r="H13" s="1"/>
  <c r="G127"/>
  <c r="G21" s="1"/>
  <c r="G13" s="1"/>
  <c r="F127"/>
  <c r="F21" s="1"/>
  <c r="F13" s="1"/>
  <c r="J126"/>
  <c r="I126"/>
  <c r="F126"/>
  <c r="E126"/>
  <c r="H125"/>
  <c r="G125"/>
  <c r="E125"/>
  <c r="D139"/>
  <c r="D133"/>
  <c r="C133" l="1"/>
  <c r="C139"/>
  <c r="I129"/>
  <c r="D127"/>
  <c r="D21"/>
  <c r="F129"/>
  <c r="H129"/>
  <c r="D129"/>
  <c r="E127"/>
  <c r="E124" s="1"/>
  <c r="H126"/>
  <c r="H124" s="1"/>
  <c r="G129"/>
  <c r="F125"/>
  <c r="F124" s="1"/>
  <c r="J129"/>
  <c r="G126"/>
  <c r="G124" s="1"/>
  <c r="E129"/>
  <c r="D126"/>
  <c r="J125"/>
  <c r="J124" s="1"/>
  <c r="I125"/>
  <c r="I124" s="1"/>
  <c r="E101"/>
  <c r="D101"/>
  <c r="J103"/>
  <c r="F103"/>
  <c r="E103"/>
  <c r="H102"/>
  <c r="G100"/>
  <c r="E102"/>
  <c r="D103"/>
  <c r="D102"/>
  <c r="D111"/>
  <c r="E111"/>
  <c r="F155"/>
  <c r="E17"/>
  <c r="C127" l="1"/>
  <c r="C125"/>
  <c r="D38"/>
  <c r="C101"/>
  <c r="C103"/>
  <c r="D39"/>
  <c r="C102"/>
  <c r="C126"/>
  <c r="C129"/>
  <c r="H100"/>
  <c r="H39"/>
  <c r="D100"/>
  <c r="D124"/>
  <c r="C124" s="1"/>
  <c r="D13"/>
  <c r="I100"/>
  <c r="E21"/>
  <c r="E13" s="1"/>
  <c r="E100"/>
  <c r="J100"/>
  <c r="E155"/>
  <c r="E154"/>
  <c r="E51"/>
  <c r="E52"/>
  <c r="C13" l="1"/>
  <c r="E152"/>
  <c r="C155"/>
  <c r="D20"/>
  <c r="E151"/>
  <c r="E39"/>
  <c r="E38"/>
  <c r="C51"/>
  <c r="C100"/>
  <c r="C21"/>
  <c r="E50"/>
  <c r="J169"/>
  <c r="J166" s="1"/>
  <c r="I169"/>
  <c r="I166" s="1"/>
  <c r="H169"/>
  <c r="H166" s="1"/>
  <c r="G169"/>
  <c r="G166" s="1"/>
  <c r="F169"/>
  <c r="F166" s="1"/>
  <c r="E169"/>
  <c r="E166" s="1"/>
  <c r="D169"/>
  <c r="C183"/>
  <c r="J39"/>
  <c r="I39"/>
  <c r="G52"/>
  <c r="G39" s="1"/>
  <c r="F52"/>
  <c r="J38"/>
  <c r="I38"/>
  <c r="G38"/>
  <c r="J53"/>
  <c r="I53"/>
  <c r="H53"/>
  <c r="G53"/>
  <c r="F53"/>
  <c r="E53"/>
  <c r="D53"/>
  <c r="D33"/>
  <c r="D17"/>
  <c r="D29"/>
  <c r="J111"/>
  <c r="I111"/>
  <c r="H111"/>
  <c r="G111"/>
  <c r="F111"/>
  <c r="J41"/>
  <c r="I41"/>
  <c r="H41"/>
  <c r="G41"/>
  <c r="F41"/>
  <c r="E41"/>
  <c r="D41"/>
  <c r="J31"/>
  <c r="I31"/>
  <c r="H31"/>
  <c r="G31"/>
  <c r="F31"/>
  <c r="J30"/>
  <c r="I30"/>
  <c r="H30"/>
  <c r="H25" s="1"/>
  <c r="G30"/>
  <c r="F30"/>
  <c r="E30"/>
  <c r="J33"/>
  <c r="J29" s="1"/>
  <c r="I33"/>
  <c r="I29" s="1"/>
  <c r="H33"/>
  <c r="H29" s="1"/>
  <c r="G33"/>
  <c r="G29" s="1"/>
  <c r="F33"/>
  <c r="F29" s="1"/>
  <c r="E33"/>
  <c r="E29" s="1"/>
  <c r="J40"/>
  <c r="J27" s="1"/>
  <c r="J22" s="1"/>
  <c r="J14" s="1"/>
  <c r="I40"/>
  <c r="I27" s="1"/>
  <c r="I22" s="1"/>
  <c r="I14" s="1"/>
  <c r="G40"/>
  <c r="G27" s="1"/>
  <c r="G22" s="1"/>
  <c r="G14" s="1"/>
  <c r="F40"/>
  <c r="F27" s="1"/>
  <c r="F22" s="1"/>
  <c r="E40"/>
  <c r="E27" s="1"/>
  <c r="E22" s="1"/>
  <c r="E14" s="1"/>
  <c r="D152"/>
  <c r="J152"/>
  <c r="J151" s="1"/>
  <c r="I152"/>
  <c r="I151" s="1"/>
  <c r="H152"/>
  <c r="H151" s="1"/>
  <c r="F152"/>
  <c r="F151" s="1"/>
  <c r="H40"/>
  <c r="H27" s="1"/>
  <c r="H22" s="1"/>
  <c r="H14" s="1"/>
  <c r="D40"/>
  <c r="C52" l="1"/>
  <c r="C31"/>
  <c r="C38"/>
  <c r="D15"/>
  <c r="C33"/>
  <c r="D166"/>
  <c r="C166" s="1"/>
  <c r="C169"/>
  <c r="C53"/>
  <c r="C29"/>
  <c r="E16"/>
  <c r="C30"/>
  <c r="C111"/>
  <c r="C41"/>
  <c r="D27"/>
  <c r="C27" s="1"/>
  <c r="C40"/>
  <c r="D19"/>
  <c r="F25"/>
  <c r="F19"/>
  <c r="F39"/>
  <c r="F26" s="1"/>
  <c r="F20" s="1"/>
  <c r="H168"/>
  <c r="H165" s="1"/>
  <c r="J168"/>
  <c r="J165" s="1"/>
  <c r="E26"/>
  <c r="E20" s="1"/>
  <c r="E12" s="1"/>
  <c r="I168"/>
  <c r="I165" s="1"/>
  <c r="F14"/>
  <c r="E19"/>
  <c r="E37"/>
  <c r="E25"/>
  <c r="G168"/>
  <c r="G165" s="1"/>
  <c r="F168"/>
  <c r="F165" s="1"/>
  <c r="E168"/>
  <c r="E165" s="1"/>
  <c r="D168"/>
  <c r="D25"/>
  <c r="J19"/>
  <c r="H19"/>
  <c r="J25"/>
  <c r="G152"/>
  <c r="G151" s="1"/>
  <c r="H26"/>
  <c r="H20" s="1"/>
  <c r="J26"/>
  <c r="J20" s="1"/>
  <c r="H37"/>
  <c r="J37"/>
  <c r="G26"/>
  <c r="G20" s="1"/>
  <c r="I26"/>
  <c r="I20" s="1"/>
  <c r="F16"/>
  <c r="H16"/>
  <c r="J16"/>
  <c r="F17"/>
  <c r="H17"/>
  <c r="J17"/>
  <c r="G16"/>
  <c r="I16"/>
  <c r="G17"/>
  <c r="I17"/>
  <c r="D151"/>
  <c r="G50"/>
  <c r="I50"/>
  <c r="F154"/>
  <c r="C154" s="1"/>
  <c r="D50"/>
  <c r="F50"/>
  <c r="H50"/>
  <c r="J50"/>
  <c r="G19"/>
  <c r="I19"/>
  <c r="C168" l="1"/>
  <c r="C20"/>
  <c r="C151"/>
  <c r="C152"/>
  <c r="C17"/>
  <c r="C50"/>
  <c r="D22"/>
  <c r="C22" s="1"/>
  <c r="E15"/>
  <c r="C16"/>
  <c r="J12"/>
  <c r="C39"/>
  <c r="E24"/>
  <c r="F37"/>
  <c r="H15"/>
  <c r="D18"/>
  <c r="I12"/>
  <c r="J15"/>
  <c r="G12"/>
  <c r="I15"/>
  <c r="G15"/>
  <c r="F15"/>
  <c r="F11"/>
  <c r="E11"/>
  <c r="E10" s="1"/>
  <c r="E18"/>
  <c r="D165"/>
  <c r="C165" s="1"/>
  <c r="J18"/>
  <c r="J11"/>
  <c r="H11"/>
  <c r="H18"/>
  <c r="I18"/>
  <c r="I11"/>
  <c r="F24"/>
  <c r="G11"/>
  <c r="G18"/>
  <c r="J24"/>
  <c r="H24"/>
  <c r="G37"/>
  <c r="G25"/>
  <c r="G24" s="1"/>
  <c r="H12"/>
  <c r="F12"/>
  <c r="D37"/>
  <c r="D26"/>
  <c r="C26" s="1"/>
  <c r="I37"/>
  <c r="I25"/>
  <c r="I24" s="1"/>
  <c r="C15" l="1"/>
  <c r="D14"/>
  <c r="C14" s="1"/>
  <c r="H10"/>
  <c r="I10"/>
  <c r="G10"/>
  <c r="J10"/>
  <c r="F10"/>
  <c r="F18"/>
  <c r="D11"/>
  <c r="D12"/>
  <c r="C12" s="1"/>
  <c r="D24"/>
  <c r="D10" l="1"/>
  <c r="N37"/>
  <c r="C37" s="1"/>
  <c r="N19"/>
  <c r="N25"/>
  <c r="N18" l="1"/>
  <c r="C18" s="1"/>
  <c r="C19"/>
  <c r="N24"/>
  <c r="C24" s="1"/>
  <c r="C25"/>
  <c r="N11"/>
  <c r="N10" l="1"/>
  <c r="C10" s="1"/>
  <c r="C11"/>
</calcChain>
</file>

<file path=xl/sharedStrings.xml><?xml version="1.0" encoding="utf-8"?>
<sst xmlns="http://schemas.openxmlformats.org/spreadsheetml/2006/main" count="558" uniqueCount="187">
  <si>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</si>
  <si>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</si>
  <si>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</si>
  <si>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</si>
  <si>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</si>
  <si>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</si>
  <si>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</si>
  <si>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</si>
  <si>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</si>
  <si>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</si>
  <si>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</si>
  <si>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</si>
  <si>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</si>
  <si>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</si>
  <si>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</si>
  <si>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</si>
  <si>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1.1 Бюджетные инвестиции в объекты капитального строительсттва</t>
  </si>
  <si>
    <t>Бюджетные инвестиции в объекты капитального строительства , всего, в том числе</t>
  </si>
  <si>
    <t>ВСЕГО ПО ПОДПРОГРАММЕ  3, В ТОМ ЧИСЛЕ</t>
  </si>
  <si>
    <t>ВСЕГО ПО ПОДПРОГРАММЕ  4, В ТОМ ЧИСЛЕ</t>
  </si>
  <si>
    <t>Ул. Володарского</t>
  </si>
  <si>
    <t>Ул. Ленинградская</t>
  </si>
  <si>
    <t>Ул. Пархоменко</t>
  </si>
  <si>
    <t>Ул. Уральская (от пр. Победы до ул. Садовая)</t>
  </si>
  <si>
    <t>Ул. Челюскинцев</t>
  </si>
  <si>
    <t>Пр. Ленина</t>
  </si>
  <si>
    <t>Ул. Сурикова</t>
  </si>
  <si>
    <t>Ливневая канализация (перекресток пр.Ленина и ул. Ленинградская)</t>
  </si>
  <si>
    <t>Ливневая канализация ул. Садовая (р-он типографии)</t>
  </si>
  <si>
    <t>Ул. Садовая</t>
  </si>
  <si>
    <t>Ул. Промышленная</t>
  </si>
  <si>
    <t>ул. Советская (от пр.Ленина до ул. Промышленная)</t>
  </si>
  <si>
    <t>п.6 приложение 1</t>
  </si>
  <si>
    <t>п.4 приложение 1</t>
  </si>
  <si>
    <t>п.7 приложение 1</t>
  </si>
  <si>
    <t>п.8 приложение 1</t>
  </si>
  <si>
    <t>3.Прочие нужды</t>
  </si>
  <si>
    <t>ул. Ладыженского (от кольца- пр.Ленина до автовокзала-ул.Плеханова)</t>
  </si>
  <si>
    <t>п.11 приложение 1</t>
  </si>
  <si>
    <t>Ремонт автомобильных дорог муниципального значения</t>
  </si>
  <si>
    <t>Мероприятие 5. Приобретение дорожно-строительной техники с использованием механизма финансовой аренды (лизинга)</t>
  </si>
  <si>
    <t>Мероприятие 11. Изготовление специального выпуска газеты «Асбестовский рабочий» «Муниципальный вестник»</t>
  </si>
  <si>
    <t xml:space="preserve">Мероприятие 13. Оказание информационных услуг  в виде размещения на страницах газеты «Асбестовский рабочий» и в специальных выпусках газеты   информации, поздравлений, извещений, объявлений </t>
  </si>
  <si>
    <t>Мероприятие 14. Изготовление специального выпуска газеты «Асбестовский рабочий» «Депутатский вестник»</t>
  </si>
  <si>
    <t>Мероприятие 15. Приобретение лицензионного программного обеспечения в органах местного самоуправления</t>
  </si>
  <si>
    <t>Мероприятие 16. Подключение органов местного самоуправления, муниципальных учреждений и учреждений ресрсоснабжающих организаций к единой городской сети передачи данных</t>
  </si>
  <si>
    <t>Мероприятие 17. Приобретение современного компьютерного оборудования и периферийных устройств а также проведение работ по монтажу сетевого оборудования</t>
  </si>
  <si>
    <t>Мероприятие 18. Приобретение оборудования для создания центров общественного доступа, а также подключение центров общественного доступа к сети Интернет</t>
  </si>
  <si>
    <t>Мероприятие 19. Обеспечение подключения  учреждений и эксплуатации каналов межведомственной связи Правительства Свердловской области.</t>
  </si>
  <si>
    <t>Мероприятие 20. Подготовка и проведение аттестации информационных систем по работе с персональными данными</t>
  </si>
  <si>
    <t>Всего по направлению «Прочие нужды», в том числе</t>
  </si>
  <si>
    <t>Всего по направлению «Прочие нужды» в том числе</t>
  </si>
  <si>
    <t>Мероприятие 21. Создание дополнительных ячеек аппаратно-програмного комплекса «Безопасный город»</t>
  </si>
  <si>
    <t>п.43 приложение 1</t>
  </si>
  <si>
    <t>п.41 приложение 1</t>
  </si>
  <si>
    <t>п.39 приложение 1</t>
  </si>
  <si>
    <t>в том числе кредиторская задолженность прошлых лет</t>
  </si>
  <si>
    <t>№ стро-ки</t>
  </si>
  <si>
    <t xml:space="preserve">Приложение № 2 </t>
  </si>
  <si>
    <t>План мероприятий</t>
  </si>
  <si>
    <t xml:space="preserve">Мероприятие 12.
Организация и обеспечение освещения социально значимых событий на территории Асбестовского городского округа, публикация социально значимой информации, освещение событий в политической, экономической, социальной и иных сферах, происходящих на территории Асбестовского городского округа, в газете «Асбестовский рабочий»
</t>
  </si>
  <si>
    <t>федеральный бюджет</t>
  </si>
  <si>
    <t>п.45 приложение 1</t>
  </si>
  <si>
    <t>п.47 приложение 1</t>
  </si>
  <si>
    <t>Разработка, корректировка и экспертиза проектно-сметной документации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</si>
  <si>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</si>
  <si>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
В ТОМ ЧИСЛЕ</t>
  </si>
  <si>
    <t>ВСЕГО ПО ПОДПРОГРАММЕ  1, 
В ТОМ ЧИСЛЕ</t>
  </si>
  <si>
    <t>Всего по направлению «Капитальные вложения»,   
в том числе</t>
  </si>
  <si>
    <t>Всего по направлению «Прочие нужды», 
в том числе</t>
  </si>
  <si>
    <t>Мероприятие 1. Разработка проекта на строительство  автомобильных дорог муниципального значения с получением заключения гос.экспертизы, всего, 
из них</t>
  </si>
  <si>
    <t>Мероприятие 2. Содержание автомобильных  дорог муниципального значения, всего, 
из них</t>
  </si>
  <si>
    <t>Мероприятие 3. Капитальный ремонт автомобильных дорог муниципального значения  и искусственных сооружений, всего,
из них</t>
  </si>
  <si>
    <t>Мероприятие 4. Ремонт дорог и искусственных сооружений, всего,
из них</t>
  </si>
  <si>
    <t>Мероприятие 6. Техническое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значения, всего, 
из них</t>
  </si>
  <si>
    <t>Мероприятие 7. Расходы на предоставление субсидий организациям - перевозчикам, осуществляющим транспортное обслуживание на социально-значимых маршрутах в границах Асбестовского городского округа, всего, 
из них</t>
  </si>
  <si>
    <t>Мероприятие 8. Капитальный ремонт автовокзала г. Асбеста, всего, 
из них</t>
  </si>
  <si>
    <t>ВСЕГО ПО ПОДПРОГРАММЕ  2,
В ТОМ ЧИСЛЕ</t>
  </si>
  <si>
    <t>Всего по направлению «Прочие нужды» , 
в том числе</t>
  </si>
  <si>
    <t>Мероприятие 9.    Установка и содержание технических средств регулирования дорожного движения, всего, 
из них</t>
  </si>
  <si>
    <t>Мероприятие 10. Мероприятия по повышению безопасности дорожного движения, всего, 
из них</t>
  </si>
  <si>
    <t>Мероприятие 10.1. Разработка проектно-сметной документации на выполнение работ, направленных на приведение дорог и их элементов в соответствие стандартам безопасности дорожного движения, всего, 
из них</t>
  </si>
  <si>
    <t>Мероприятие 10.2. 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всего,
из них</t>
  </si>
  <si>
    <t>Разработка, корректировка, экспертиза проектно-сметной документации для ремонта автомобильных дорог</t>
  </si>
  <si>
    <t>Мероприятие 9.1. Обустройство остановочных пунктов, всего, 
из них</t>
  </si>
  <si>
    <t>Мероприятие 7.1. Разработка программы комплексного развития транспортной инфраструктуры Асбестовского городского округа, всего, 
из них</t>
  </si>
  <si>
    <t>п. 9 приложение 1</t>
  </si>
  <si>
    <t>п.11, 12
приложение 1</t>
  </si>
  <si>
    <t xml:space="preserve">п.30 приложение 1 </t>
  </si>
  <si>
    <t>п.49 приложение 1</t>
  </si>
  <si>
    <t>п.12.1 
приложение 1</t>
  </si>
  <si>
    <t>п.16, 17 
приложение 1</t>
  </si>
  <si>
    <t>п.17.1
приложение 1</t>
  </si>
  <si>
    <t>п.18 приложение 1</t>
  </si>
  <si>
    <t>п.19, 20, 21  приложение 1</t>
  </si>
  <si>
    <t xml:space="preserve">п.25, 26 приложение 1 </t>
  </si>
  <si>
    <t xml:space="preserve">п.28 приложение 1 </t>
  </si>
  <si>
    <t xml:space="preserve">п.п. 32, 33 приложение 1 </t>
  </si>
  <si>
    <t>п.37 приложение 1</t>
  </si>
  <si>
    <t>99.1</t>
  </si>
  <si>
    <t>99.2</t>
  </si>
  <si>
    <t>100</t>
  </si>
  <si>
    <t>101</t>
  </si>
  <si>
    <t>114.1</t>
  </si>
  <si>
    <t>114.3</t>
  </si>
  <si>
    <t xml:space="preserve">Ул. Островского </t>
  </si>
  <si>
    <t>ул. Луговая</t>
  </si>
  <si>
    <t>75.1</t>
  </si>
  <si>
    <t>75.2</t>
  </si>
  <si>
    <t>75.3</t>
  </si>
  <si>
    <t>п.9, п.9.1 приложение 1</t>
  </si>
  <si>
    <t>123.1</t>
  </si>
  <si>
    <t>123.2</t>
  </si>
  <si>
    <t>36.1</t>
  </si>
  <si>
    <t>36.2</t>
  </si>
  <si>
    <t>36.3</t>
  </si>
  <si>
    <t>36.4</t>
  </si>
  <si>
    <t>п. 9.3 приложение 1</t>
  </si>
  <si>
    <t>п. 21.1
приложение 1</t>
  </si>
  <si>
    <t>Мероприятие 10.3  Разработка комплексной схемы организации дорожного движения Асбстовского городского округа, всего, 
из них</t>
  </si>
  <si>
    <t>Мероприятие 2.1 Содержание автодорожных путепровоов</t>
  </si>
  <si>
    <t>2021 год</t>
  </si>
  <si>
    <t>2022 год</t>
  </si>
  <si>
    <t>2023 год</t>
  </si>
  <si>
    <t>2024 год</t>
  </si>
  <si>
    <t>Ремонт путепроводов</t>
  </si>
  <si>
    <t xml:space="preserve">по выполнению муниципальной программы «Развитие транспорта, дорожного хозяйства, связи и информационных технологий Асбестовского городского округа до 2024 года»  </t>
  </si>
  <si>
    <t>ПОДПРОГРАММА 2 «Повышение безопасности дорожного движения на территории Асбестовского городского округа на 2014-2024 годы»</t>
  </si>
  <si>
    <t>ПОДПРОГРАММА 3.  «Развитие муниципального средства массовой информации – газета «Асбестовский рабочий» в Асбестовском городском округе  до 2024 года»</t>
  </si>
  <si>
    <t>ПОДПРОГРАММА 1 «Развитие транспортного комплекса Асбестовского городского округа на 2014-2024 годы»</t>
  </si>
  <si>
    <t>89.1</t>
  </si>
  <si>
    <t>89.2</t>
  </si>
  <si>
    <t>89.3</t>
  </si>
  <si>
    <t>ПОДПРОГРАММА 4.   «Развитие информационного общества в Асбестовском городском округе  до 2024 года»</t>
  </si>
  <si>
    <t>к муниципальной программе «Развитие транспорта, дорожного хозяйства,  связи и информационных технологий Асбестовского городского округа до 2024 года»</t>
  </si>
  <si>
    <t>п.18, п.21.2  приложение 1</t>
  </si>
  <si>
    <t>114.2</t>
  </si>
  <si>
    <t>Мероприятие 9.2. Модернизация светофорного объекта, всего, 
из них</t>
  </si>
  <si>
    <t>Мероприятие 9.3. Строительство светофорного объекта, всего, 
из них</t>
  </si>
  <si>
    <t>Мероприятие 9.4. Установка речевых информаторов на светофорном объекте, всего, 
из них</t>
  </si>
  <si>
    <t>п.21.3  приложение 1</t>
  </si>
  <si>
    <t>п.21  приложение 1</t>
  </si>
  <si>
    <t>123.3</t>
  </si>
  <si>
    <t>123.4</t>
  </si>
  <si>
    <t>114.16</t>
  </si>
  <si>
    <t>114.17</t>
  </si>
  <si>
    <t>114.18</t>
  </si>
  <si>
    <t>114.19</t>
  </si>
  <si>
    <t>114.20</t>
  </si>
  <si>
    <t>114.21</t>
  </si>
  <si>
    <t>114.22</t>
  </si>
  <si>
    <t>114.23</t>
  </si>
  <si>
    <t>114.24</t>
  </si>
  <si>
    <t>123.5</t>
  </si>
  <si>
    <t>ВСЕГО ПО ПОДПРОГРАММЕ 5, В ТОМ ЧИСЛЕ</t>
  </si>
  <si>
    <t xml:space="preserve"> Ремонт автомобильных дорог муниципального значения - ямочный</t>
  </si>
  <si>
    <t>88.1</t>
  </si>
  <si>
    <t>88.2</t>
  </si>
  <si>
    <t>88.3</t>
  </si>
  <si>
    <t>137.1</t>
  </si>
  <si>
    <t>137.2</t>
  </si>
  <si>
    <t>Мероприятие 14.1. Опубликование муниципальных правовых актов огранов местного самоуправления муниципального образования Асбестовский городской округ Свердловской области, проектов муниципальных правовых актов по вопросам местного значения и иной официальной информации в сетевом издании www.arasb.ru, имеющем доменное имя сайта в информационно-телекомуникационной сети Интернет htth://arasb.ru</t>
  </si>
  <si>
    <t>35.1</t>
  </si>
  <si>
    <t>п. 9.1 приложение 1</t>
  </si>
  <si>
    <t>п.16, 17, 18  приложение 1</t>
  </si>
  <si>
    <t>п. 53,54 приложение 1</t>
  </si>
  <si>
    <t>п. 53,55 приложение 1</t>
  </si>
  <si>
    <t>п. 33.2. приложения 1</t>
  </si>
  <si>
    <t>ПОДПРОГРАММА 5.  «Развитие и поддержка садоводческих некоммерческих и огороднических некоммерческих товариществ в Асбестовском городском округе до 2024 года."</t>
  </si>
  <si>
    <t>Мероприятие 22. Разработка проектно-сметной документации на строительство, капитальный ремонт  автомобильных дорог  до садоводческих некоммерческих и огороднических некоммерческих товариществ.
из них</t>
  </si>
  <si>
    <t>Мероприятие 23. Предоставление субсидий на строительство и капитальный ремонт автомобильных дорог  до садоводческих некоммерческих и огороднических некоммерческих товариществ.</t>
  </si>
  <si>
    <t>Мероприятие 24. Разработка проектно-сметной документации на строительство, ремонт линий электропередач, обеспечивающих инфраструктуру автомобильных дорог до   садоводческих некоммерческих и огороднических некоммерческих товариществ
из них</t>
  </si>
  <si>
    <t>Мероприятие 25. Предоставление субсидий на строительство и  ремонт линий электропередач, обеспечивающих инфраструктуру автомобильных дорог до  садоводческих некоммерческих и огороднических  некоммерческихтовариществ
из них</t>
  </si>
  <si>
    <t xml:space="preserve">п.28.1, 30 , 30.1 приложение 1 </t>
  </si>
  <si>
    <t>п. 12  приложение 1</t>
  </si>
  <si>
    <t>114.4</t>
  </si>
  <si>
    <t>114.5</t>
  </si>
  <si>
    <t>114.6</t>
  </si>
  <si>
    <t>п.17.1 приложение 1</t>
  </si>
  <si>
    <t>114.7</t>
  </si>
  <si>
    <t>114.8</t>
  </si>
  <si>
    <t>114.9</t>
  </si>
  <si>
    <t>Мероприятие 9.1.1 Разработка проектно-сметной документации на обустройство остановочных пунктов общественного транспорта, всего, их них</t>
  </si>
  <si>
    <t>Мероприятие 9.1.2 Приобретение остановочных павильонов для обустройства остановочных пунктов общественного транспорта, всего, их них</t>
  </si>
  <si>
    <t xml:space="preserve"> Ремонт автомобильных дорог муниципального значения - текущий</t>
  </si>
  <si>
    <t>Мероприятие 10.4 Обустройство  уличной дворовой сети вблизи образовательных  организаций и по маршруту "Дом-школа-дом" - строительство регулируемых пешеходных переходов, регулируемых перекрестков и устройство пешеходных тротуаров ,на обустройство пешеходных переходов , всего, 
из них</t>
  </si>
  <si>
    <t xml:space="preserve">п.28, 28.1  приложение 1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</si>
</sst>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[Red]#,##0.00"/>
    <numFmt numFmtId="167" formatCode="#,##0.0;[Red]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0" fillId="0" borderId="2" xfId="0" applyBorder="1"/>
    <xf numFmtId="16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164" fontId="3" fillId="0" borderId="6" xfId="0" applyNumberFormat="1" applyFon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4" borderId="0" xfId="0" applyFont="1" applyFill="1"/>
    <xf numFmtId="0" fontId="3" fillId="4" borderId="0" xfId="0" applyFont="1" applyFill="1"/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/>
    </xf>
    <xf numFmtId="164" fontId="9" fillId="4" borderId="1" xfId="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="82" zoomScaleSheetLayoutView="82" workbookViewId="0">
      <selection activeCell="I100" sqref="I100"/>
    </sheetView>
  </sheetViews>
  <sheetFormatPr defaultRowHeight="15"/>
  <cols>
    <col min="1" max="1" width="5.7109375" style="15" customWidth="1"/>
    <col min="2" max="2" width="33.140625" style="21" customWidth="1"/>
    <col min="3" max="3" width="10.7109375" style="15" customWidth="1"/>
    <col min="4" max="4" width="10.42578125" style="15" customWidth="1"/>
    <col min="5" max="5" width="9.42578125" style="15" bestFit="1" customWidth="1"/>
    <col min="6" max="6" width="9.28515625" style="15" bestFit="1" customWidth="1"/>
    <col min="7" max="8" width="10.42578125" style="15" bestFit="1" customWidth="1"/>
    <col min="9" max="9" width="9.28515625" style="15" bestFit="1" customWidth="1"/>
    <col min="10" max="14" width="10.42578125" style="15" customWidth="1"/>
    <col min="15" max="15" width="17.85546875" style="14" customWidth="1"/>
  </cols>
  <sheetData>
    <row r="1" spans="1:18" ht="15.75">
      <c r="A1" s="13"/>
      <c r="B1" s="19"/>
      <c r="C1" s="13"/>
      <c r="D1" s="13"/>
      <c r="E1" s="13"/>
      <c r="F1" s="13"/>
      <c r="G1" s="72" t="s">
        <v>58</v>
      </c>
      <c r="H1" s="72"/>
      <c r="I1" s="72"/>
      <c r="J1" s="72"/>
      <c r="K1" s="72"/>
      <c r="L1" s="72"/>
      <c r="M1" s="72"/>
      <c r="N1" s="72"/>
      <c r="O1" s="72"/>
      <c r="P1" s="2"/>
    </row>
    <row r="2" spans="1:18" ht="54" customHeight="1">
      <c r="A2" s="13"/>
      <c r="B2" s="19"/>
      <c r="C2" s="13"/>
      <c r="D2" s="13"/>
      <c r="E2" s="13"/>
      <c r="F2" s="13"/>
      <c r="G2" s="73" t="s">
        <v>134</v>
      </c>
      <c r="H2" s="73"/>
      <c r="I2" s="73"/>
      <c r="J2" s="73"/>
      <c r="K2" s="73"/>
      <c r="L2" s="73"/>
      <c r="M2" s="73"/>
      <c r="N2" s="73"/>
      <c r="O2" s="73"/>
      <c r="P2" s="4"/>
    </row>
    <row r="3" spans="1:18">
      <c r="A3" s="13"/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"/>
    </row>
    <row r="4" spans="1:18" ht="15.75">
      <c r="A4" s="13"/>
      <c r="B4" s="19"/>
      <c r="C4" s="79" t="s">
        <v>59</v>
      </c>
      <c r="D4" s="79"/>
      <c r="E4" s="79"/>
      <c r="F4" s="79"/>
      <c r="G4" s="79"/>
      <c r="H4" s="79"/>
      <c r="I4" s="79"/>
      <c r="J4" s="13"/>
      <c r="K4" s="13"/>
      <c r="L4" s="13"/>
      <c r="M4" s="13"/>
      <c r="N4" s="13"/>
      <c r="O4" s="24"/>
      <c r="P4" s="2"/>
    </row>
    <row r="5" spans="1:18" ht="30" customHeight="1">
      <c r="A5" s="80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2"/>
    </row>
    <row r="6" spans="1:18">
      <c r="A6" s="13"/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4"/>
      <c r="P6" s="2"/>
    </row>
    <row r="7" spans="1:18" ht="30.75" customHeight="1">
      <c r="A7" s="70" t="s">
        <v>57</v>
      </c>
      <c r="B7" s="70" t="s">
        <v>0</v>
      </c>
      <c r="C7" s="75" t="s">
        <v>65</v>
      </c>
      <c r="D7" s="76"/>
      <c r="E7" s="76"/>
      <c r="F7" s="76"/>
      <c r="G7" s="76"/>
      <c r="H7" s="76"/>
      <c r="I7" s="76"/>
      <c r="J7" s="76"/>
      <c r="K7" s="77"/>
      <c r="L7" s="77"/>
      <c r="M7" s="77"/>
      <c r="N7" s="78"/>
      <c r="O7" s="70" t="s">
        <v>9</v>
      </c>
      <c r="P7" s="3"/>
      <c r="Q7" s="1"/>
      <c r="R7" s="1"/>
    </row>
    <row r="8" spans="1:18" ht="73.5" customHeight="1">
      <c r="A8" s="70"/>
      <c r="B8" s="70"/>
      <c r="C8" s="18" t="s">
        <v>1</v>
      </c>
      <c r="D8" s="18" t="s">
        <v>2</v>
      </c>
      <c r="E8" s="18" t="s">
        <v>3</v>
      </c>
      <c r="F8" s="18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32" t="s">
        <v>121</v>
      </c>
      <c r="L8" s="32" t="s">
        <v>122</v>
      </c>
      <c r="M8" s="32" t="s">
        <v>123</v>
      </c>
      <c r="N8" s="32" t="s">
        <v>124</v>
      </c>
      <c r="O8" s="70"/>
      <c r="P8" s="3"/>
      <c r="Q8" s="1"/>
      <c r="R8" s="1"/>
    </row>
    <row r="9" spans="1:18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22">
        <v>7</v>
      </c>
      <c r="H9" s="22">
        <v>8</v>
      </c>
      <c r="I9" s="22">
        <v>9</v>
      </c>
      <c r="J9" s="22">
        <v>10</v>
      </c>
      <c r="K9" s="32">
        <v>11</v>
      </c>
      <c r="L9" s="32">
        <v>12</v>
      </c>
      <c r="M9" s="32">
        <v>13</v>
      </c>
      <c r="N9" s="32">
        <v>14</v>
      </c>
      <c r="O9" s="23">
        <v>15</v>
      </c>
      <c r="P9" s="3"/>
      <c r="Q9" s="1"/>
      <c r="R9" s="1"/>
    </row>
    <row r="10" spans="1:18" ht="45" customHeight="1">
      <c r="A10" s="18">
        <v>1</v>
      </c>
      <c r="B10" s="17" t="s">
        <v>66</v>
      </c>
      <c r="C10" s="6">
        <f t="shared" ref="C10:C22" si="0">SUM(D10:N10)</f>
        <v>1144957</v>
      </c>
      <c r="D10" s="7">
        <f>SUM(D11:D14)</f>
        <v>96929.199999999983</v>
      </c>
      <c r="E10" s="7">
        <f t="shared" ref="E10" si="1">SUM(E11:E14)</f>
        <v>69287.5</v>
      </c>
      <c r="F10" s="7">
        <f t="shared" ref="F10:N10" si="2">SUM(F11:F14)</f>
        <v>116071</v>
      </c>
      <c r="G10" s="7">
        <f t="shared" si="2"/>
        <v>185354.8</v>
      </c>
      <c r="H10" s="7">
        <f t="shared" si="2"/>
        <v>190931.49999999997</v>
      </c>
      <c r="I10" s="7">
        <f t="shared" si="2"/>
        <v>102113.3</v>
      </c>
      <c r="J10" s="7">
        <f t="shared" si="2"/>
        <v>86478.5</v>
      </c>
      <c r="K10" s="7">
        <f t="shared" si="2"/>
        <v>74447.800000000017</v>
      </c>
      <c r="L10" s="7">
        <f t="shared" si="2"/>
        <v>74447.800000000017</v>
      </c>
      <c r="M10" s="7">
        <f t="shared" si="2"/>
        <v>74447.800000000017</v>
      </c>
      <c r="N10" s="7">
        <f t="shared" si="2"/>
        <v>74447.800000000017</v>
      </c>
      <c r="O10" s="9"/>
      <c r="P10" s="3"/>
      <c r="Q10" s="1"/>
      <c r="R10" s="1"/>
    </row>
    <row r="11" spans="1:18">
      <c r="A11" s="22">
        <v>2</v>
      </c>
      <c r="B11" s="17" t="s">
        <v>10</v>
      </c>
      <c r="C11" s="6">
        <f t="shared" si="0"/>
        <v>942272.60000000021</v>
      </c>
      <c r="D11" s="7">
        <f t="shared" ref="D11:N11" si="3">SUM(D16+D19)</f>
        <v>65546.299999999988</v>
      </c>
      <c r="E11" s="7">
        <f t="shared" si="3"/>
        <v>56017.8</v>
      </c>
      <c r="F11" s="7">
        <f t="shared" si="3"/>
        <v>67571</v>
      </c>
      <c r="G11" s="7">
        <f t="shared" si="3"/>
        <v>135823</v>
      </c>
      <c r="H11" s="7">
        <f t="shared" si="3"/>
        <v>130931.49999999997</v>
      </c>
      <c r="I11" s="7">
        <f t="shared" si="3"/>
        <v>102113.3</v>
      </c>
      <c r="J11" s="7">
        <f t="shared" si="3"/>
        <v>86478.5</v>
      </c>
      <c r="K11" s="7">
        <f t="shared" si="3"/>
        <v>74447.800000000017</v>
      </c>
      <c r="L11" s="7">
        <f t="shared" si="3"/>
        <v>74447.800000000017</v>
      </c>
      <c r="M11" s="7">
        <f t="shared" si="3"/>
        <v>74447.800000000017</v>
      </c>
      <c r="N11" s="7">
        <f t="shared" si="3"/>
        <v>74447.800000000017</v>
      </c>
      <c r="O11" s="9"/>
      <c r="P11" s="3"/>
      <c r="Q11" s="1"/>
      <c r="R11" s="1"/>
    </row>
    <row r="12" spans="1:18">
      <c r="A12" s="22">
        <v>3</v>
      </c>
      <c r="B12" s="17" t="s">
        <v>11</v>
      </c>
      <c r="C12" s="6">
        <f t="shared" si="0"/>
        <v>197684.40000000002</v>
      </c>
      <c r="D12" s="7">
        <f t="shared" ref="D12:N12" si="4">D17+D20</f>
        <v>31382.9</v>
      </c>
      <c r="E12" s="7">
        <f t="shared" si="4"/>
        <v>8269.7000000000007</v>
      </c>
      <c r="F12" s="7">
        <f t="shared" si="4"/>
        <v>48500</v>
      </c>
      <c r="G12" s="7">
        <f t="shared" si="4"/>
        <v>49531.8</v>
      </c>
      <c r="H12" s="7">
        <f t="shared" si="4"/>
        <v>60000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9"/>
      <c r="P12" s="3"/>
      <c r="Q12" s="1"/>
      <c r="R12" s="1"/>
    </row>
    <row r="13" spans="1:18">
      <c r="A13" s="22">
        <v>4</v>
      </c>
      <c r="B13" s="17" t="s">
        <v>61</v>
      </c>
      <c r="C13" s="6">
        <f t="shared" si="0"/>
        <v>0</v>
      </c>
      <c r="D13" s="7">
        <f>D21</f>
        <v>0</v>
      </c>
      <c r="E13" s="7">
        <f t="shared" ref="E13:N13" si="5">E21</f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7">
        <f t="shared" si="5"/>
        <v>0</v>
      </c>
      <c r="O13" s="9"/>
      <c r="P13" s="3"/>
      <c r="Q13" s="1"/>
      <c r="R13" s="1"/>
    </row>
    <row r="14" spans="1:18">
      <c r="A14" s="22">
        <v>5</v>
      </c>
      <c r="B14" s="17" t="s">
        <v>12</v>
      </c>
      <c r="C14" s="6">
        <f t="shared" si="0"/>
        <v>5000</v>
      </c>
      <c r="D14" s="7">
        <f t="shared" ref="D14:N14" si="6">D22</f>
        <v>0</v>
      </c>
      <c r="E14" s="7">
        <f t="shared" ref="E14" si="7">E22</f>
        <v>5000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  <c r="L14" s="7">
        <f t="shared" si="6"/>
        <v>0</v>
      </c>
      <c r="M14" s="7">
        <f t="shared" si="6"/>
        <v>0</v>
      </c>
      <c r="N14" s="7">
        <f t="shared" si="6"/>
        <v>0</v>
      </c>
      <c r="O14" s="9"/>
      <c r="P14" s="3"/>
      <c r="Q14" s="1"/>
      <c r="R14" s="1"/>
    </row>
    <row r="15" spans="1:18">
      <c r="A15" s="22">
        <v>6</v>
      </c>
      <c r="B15" s="17" t="s">
        <v>13</v>
      </c>
      <c r="C15" s="6">
        <f t="shared" si="0"/>
        <v>0</v>
      </c>
      <c r="D15" s="7">
        <f>D16+D17</f>
        <v>0</v>
      </c>
      <c r="E15" s="7">
        <f t="shared" ref="E15:N15" si="8">E16+E17</f>
        <v>0</v>
      </c>
      <c r="F15" s="7">
        <f t="shared" si="8"/>
        <v>0</v>
      </c>
      <c r="G15" s="7">
        <f t="shared" si="8"/>
        <v>0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0</v>
      </c>
      <c r="N15" s="7">
        <f t="shared" si="8"/>
        <v>0</v>
      </c>
      <c r="O15" s="9"/>
      <c r="P15" s="3"/>
      <c r="Q15" s="1"/>
      <c r="R15" s="1"/>
    </row>
    <row r="16" spans="1:18">
      <c r="A16" s="22">
        <v>7</v>
      </c>
      <c r="B16" s="17" t="s">
        <v>10</v>
      </c>
      <c r="C16" s="6">
        <f t="shared" si="0"/>
        <v>0</v>
      </c>
      <c r="D16" s="7">
        <f>D30</f>
        <v>0</v>
      </c>
      <c r="E16" s="7">
        <f t="shared" ref="E16" si="9">E30</f>
        <v>0</v>
      </c>
      <c r="F16" s="7">
        <f t="shared" ref="F16:N17" si="10">F30</f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9"/>
      <c r="P16" s="3"/>
      <c r="Q16" s="1"/>
      <c r="R16" s="1"/>
    </row>
    <row r="17" spans="1:18">
      <c r="A17" s="22">
        <v>8</v>
      </c>
      <c r="B17" s="17" t="s">
        <v>11</v>
      </c>
      <c r="C17" s="6">
        <f t="shared" si="0"/>
        <v>0</v>
      </c>
      <c r="D17" s="7">
        <f>D31</f>
        <v>0</v>
      </c>
      <c r="E17" s="7">
        <f t="shared" ref="E17" si="11">E31</f>
        <v>0</v>
      </c>
      <c r="F17" s="7">
        <f t="shared" si="10"/>
        <v>0</v>
      </c>
      <c r="G17" s="7">
        <f t="shared" si="10"/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9"/>
      <c r="P17" s="3"/>
      <c r="Q17" s="1"/>
      <c r="R17" s="1"/>
    </row>
    <row r="18" spans="1:18">
      <c r="A18" s="22">
        <v>9</v>
      </c>
      <c r="B18" s="17" t="s">
        <v>14</v>
      </c>
      <c r="C18" s="6">
        <f t="shared" si="0"/>
        <v>1144957</v>
      </c>
      <c r="D18" s="7">
        <f>SUM(D19:D22)</f>
        <v>96929.199999999983</v>
      </c>
      <c r="E18" s="7">
        <f t="shared" ref="E18" si="12">SUM(E19:E22)</f>
        <v>69287.5</v>
      </c>
      <c r="F18" s="7">
        <f t="shared" ref="F18:N18" si="13">SUM(F19:F22)</f>
        <v>116071</v>
      </c>
      <c r="G18" s="7">
        <f t="shared" si="13"/>
        <v>185354.8</v>
      </c>
      <c r="H18" s="7">
        <f t="shared" si="13"/>
        <v>190931.49999999997</v>
      </c>
      <c r="I18" s="7">
        <f t="shared" si="13"/>
        <v>102113.3</v>
      </c>
      <c r="J18" s="7">
        <f t="shared" si="13"/>
        <v>86478.5</v>
      </c>
      <c r="K18" s="7">
        <f t="shared" si="13"/>
        <v>74447.800000000017</v>
      </c>
      <c r="L18" s="7">
        <f t="shared" si="13"/>
        <v>74447.800000000017</v>
      </c>
      <c r="M18" s="7">
        <f t="shared" si="13"/>
        <v>74447.800000000017</v>
      </c>
      <c r="N18" s="7">
        <f t="shared" si="13"/>
        <v>74447.800000000017</v>
      </c>
      <c r="O18" s="9"/>
      <c r="P18" s="3"/>
      <c r="Q18" s="1"/>
      <c r="R18" s="1"/>
    </row>
    <row r="19" spans="1:18">
      <c r="A19" s="22">
        <v>10</v>
      </c>
      <c r="B19" s="17" t="s">
        <v>10</v>
      </c>
      <c r="C19" s="6">
        <f t="shared" si="0"/>
        <v>942272.60000000021</v>
      </c>
      <c r="D19" s="7">
        <f t="shared" ref="D19:N19" si="14">SUM(D38+D155+D130+D169)</f>
        <v>65546.299999999988</v>
      </c>
      <c r="E19" s="7">
        <f t="shared" si="14"/>
        <v>56017.8</v>
      </c>
      <c r="F19" s="7">
        <f t="shared" si="14"/>
        <v>67571</v>
      </c>
      <c r="G19" s="7">
        <f t="shared" si="14"/>
        <v>135823</v>
      </c>
      <c r="H19" s="7">
        <f t="shared" si="14"/>
        <v>130931.49999999997</v>
      </c>
      <c r="I19" s="7">
        <f t="shared" si="14"/>
        <v>102113.3</v>
      </c>
      <c r="J19" s="7">
        <f t="shared" si="14"/>
        <v>86478.5</v>
      </c>
      <c r="K19" s="7">
        <f t="shared" si="14"/>
        <v>74447.800000000017</v>
      </c>
      <c r="L19" s="7">
        <f t="shared" si="14"/>
        <v>74447.800000000017</v>
      </c>
      <c r="M19" s="7">
        <f t="shared" si="14"/>
        <v>74447.800000000017</v>
      </c>
      <c r="N19" s="7">
        <f t="shared" si="14"/>
        <v>74447.800000000017</v>
      </c>
      <c r="O19" s="9"/>
      <c r="P19" s="3"/>
      <c r="Q19" s="1"/>
      <c r="R19" s="1"/>
    </row>
    <row r="20" spans="1:18">
      <c r="A20" s="22">
        <v>11</v>
      </c>
      <c r="B20" s="17" t="s">
        <v>11</v>
      </c>
      <c r="C20" s="6">
        <f t="shared" si="0"/>
        <v>197684.40000000002</v>
      </c>
      <c r="D20" s="7">
        <f>D39+D131</f>
        <v>31382.9</v>
      </c>
      <c r="E20" s="7">
        <f t="shared" ref="E20:N20" si="15">E26+E126</f>
        <v>8269.7000000000007</v>
      </c>
      <c r="F20" s="7">
        <f t="shared" si="15"/>
        <v>48500</v>
      </c>
      <c r="G20" s="7">
        <f t="shared" si="15"/>
        <v>49531.8</v>
      </c>
      <c r="H20" s="7">
        <f t="shared" si="15"/>
        <v>60000</v>
      </c>
      <c r="I20" s="7">
        <f t="shared" si="15"/>
        <v>0</v>
      </c>
      <c r="J20" s="7">
        <f t="shared" si="15"/>
        <v>0</v>
      </c>
      <c r="K20" s="7">
        <f t="shared" si="15"/>
        <v>0</v>
      </c>
      <c r="L20" s="7">
        <f t="shared" si="15"/>
        <v>0</v>
      </c>
      <c r="M20" s="7">
        <f t="shared" si="15"/>
        <v>0</v>
      </c>
      <c r="N20" s="7">
        <f t="shared" si="15"/>
        <v>0</v>
      </c>
      <c r="O20" s="9"/>
      <c r="P20" s="3"/>
      <c r="Q20" s="1"/>
      <c r="R20" s="1"/>
    </row>
    <row r="21" spans="1:18">
      <c r="A21" s="22">
        <v>12</v>
      </c>
      <c r="B21" s="17" t="s">
        <v>61</v>
      </c>
      <c r="C21" s="6">
        <f t="shared" si="0"/>
        <v>0</v>
      </c>
      <c r="D21" s="7">
        <f>D132</f>
        <v>0</v>
      </c>
      <c r="E21" s="7">
        <f t="shared" ref="E21:N21" si="16">E127</f>
        <v>0</v>
      </c>
      <c r="F21" s="7">
        <f t="shared" si="16"/>
        <v>0</v>
      </c>
      <c r="G21" s="7">
        <f t="shared" si="16"/>
        <v>0</v>
      </c>
      <c r="H21" s="7">
        <f t="shared" si="16"/>
        <v>0</v>
      </c>
      <c r="I21" s="7">
        <f t="shared" si="16"/>
        <v>0</v>
      </c>
      <c r="J21" s="7">
        <f t="shared" si="16"/>
        <v>0</v>
      </c>
      <c r="K21" s="7">
        <f t="shared" si="16"/>
        <v>0</v>
      </c>
      <c r="L21" s="7">
        <f t="shared" si="16"/>
        <v>0</v>
      </c>
      <c r="M21" s="7">
        <f t="shared" si="16"/>
        <v>0</v>
      </c>
      <c r="N21" s="7">
        <f t="shared" si="16"/>
        <v>0</v>
      </c>
      <c r="O21" s="9"/>
      <c r="P21" s="3"/>
      <c r="Q21" s="1"/>
      <c r="R21" s="1"/>
    </row>
    <row r="22" spans="1:18">
      <c r="A22" s="22">
        <v>13</v>
      </c>
      <c r="B22" s="17" t="s">
        <v>12</v>
      </c>
      <c r="C22" s="6">
        <f t="shared" si="0"/>
        <v>5000</v>
      </c>
      <c r="D22" s="7">
        <f t="shared" ref="D22:N22" si="17">D27</f>
        <v>0</v>
      </c>
      <c r="E22" s="7">
        <f t="shared" ref="E22" si="18">E27</f>
        <v>5000</v>
      </c>
      <c r="F22" s="7">
        <f t="shared" si="17"/>
        <v>0</v>
      </c>
      <c r="G22" s="7">
        <f t="shared" si="17"/>
        <v>0</v>
      </c>
      <c r="H22" s="7">
        <f t="shared" si="17"/>
        <v>0</v>
      </c>
      <c r="I22" s="7">
        <f t="shared" si="17"/>
        <v>0</v>
      </c>
      <c r="J22" s="7">
        <f t="shared" si="17"/>
        <v>0</v>
      </c>
      <c r="K22" s="7">
        <f t="shared" si="17"/>
        <v>0</v>
      </c>
      <c r="L22" s="7">
        <f t="shared" si="17"/>
        <v>0</v>
      </c>
      <c r="M22" s="7">
        <f t="shared" si="17"/>
        <v>0</v>
      </c>
      <c r="N22" s="7">
        <f t="shared" si="17"/>
        <v>0</v>
      </c>
      <c r="O22" s="9"/>
      <c r="P22" s="3"/>
      <c r="Q22" s="1"/>
      <c r="R22" s="1"/>
    </row>
    <row r="23" spans="1:18">
      <c r="A23" s="22">
        <v>14</v>
      </c>
      <c r="B23" s="74" t="s">
        <v>129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3"/>
      <c r="Q23" s="1"/>
      <c r="R23" s="1"/>
    </row>
    <row r="24" spans="1:18" ht="45">
      <c r="A24" s="22">
        <v>15</v>
      </c>
      <c r="B24" s="17" t="s">
        <v>67</v>
      </c>
      <c r="C24" s="6">
        <f>SUM(D24:N24)</f>
        <v>967166.69999999984</v>
      </c>
      <c r="D24" s="7">
        <f t="shared" ref="D24:N24" si="19">SUM(D25:D27)</f>
        <v>83448</v>
      </c>
      <c r="E24" s="7">
        <f t="shared" ref="E24" si="20">SUM(E25:E27)</f>
        <v>63227.400000000009</v>
      </c>
      <c r="F24" s="7">
        <f t="shared" si="19"/>
        <v>102915.6</v>
      </c>
      <c r="G24" s="7">
        <f t="shared" si="19"/>
        <v>162445.40000000002</v>
      </c>
      <c r="H24" s="7">
        <f t="shared" si="19"/>
        <v>176944.59999999998</v>
      </c>
      <c r="I24" s="7">
        <f t="shared" si="19"/>
        <v>85040.6</v>
      </c>
      <c r="J24" s="7">
        <f t="shared" si="19"/>
        <v>68818.7</v>
      </c>
      <c r="K24" s="7">
        <f t="shared" si="19"/>
        <v>56081.600000000006</v>
      </c>
      <c r="L24" s="7">
        <f t="shared" si="19"/>
        <v>56081.600000000006</v>
      </c>
      <c r="M24" s="7">
        <f t="shared" si="19"/>
        <v>56081.600000000006</v>
      </c>
      <c r="N24" s="7">
        <f t="shared" si="19"/>
        <v>56081.600000000006</v>
      </c>
      <c r="O24" s="9"/>
      <c r="P24" s="3"/>
      <c r="Q24" s="1"/>
      <c r="R24" s="1"/>
    </row>
    <row r="25" spans="1:18">
      <c r="A25" s="22">
        <v>16</v>
      </c>
      <c r="B25" s="17" t="s">
        <v>10</v>
      </c>
      <c r="C25" s="6">
        <f t="shared" ref="C25:C27" si="21">SUM(D25:N25)</f>
        <v>764482.29999999981</v>
      </c>
      <c r="D25" s="6">
        <f t="shared" ref="D25:N26" si="22">SUM(D30+D38)</f>
        <v>52065.1</v>
      </c>
      <c r="E25" s="6">
        <f t="shared" ref="E25" si="23">SUM(E30+E38)</f>
        <v>49957.700000000004</v>
      </c>
      <c r="F25" s="6">
        <f>SUM(F30+F38)</f>
        <v>54415.600000000006</v>
      </c>
      <c r="G25" s="6">
        <f t="shared" si="22"/>
        <v>112913.60000000001</v>
      </c>
      <c r="H25" s="6">
        <f>SUM(H30+H38)</f>
        <v>116944.59999999998</v>
      </c>
      <c r="I25" s="6">
        <f t="shared" si="22"/>
        <v>85040.6</v>
      </c>
      <c r="J25" s="6">
        <f t="shared" si="22"/>
        <v>68818.7</v>
      </c>
      <c r="K25" s="6">
        <f t="shared" si="22"/>
        <v>56081.600000000006</v>
      </c>
      <c r="L25" s="6">
        <f t="shared" si="22"/>
        <v>56081.600000000006</v>
      </c>
      <c r="M25" s="6">
        <f t="shared" si="22"/>
        <v>56081.600000000006</v>
      </c>
      <c r="N25" s="6">
        <f t="shared" si="22"/>
        <v>56081.600000000006</v>
      </c>
      <c r="O25" s="9"/>
      <c r="P25" s="3"/>
      <c r="Q25" s="1"/>
      <c r="R25" s="1"/>
    </row>
    <row r="26" spans="1:18">
      <c r="A26" s="22">
        <v>17</v>
      </c>
      <c r="B26" s="17" t="s">
        <v>11</v>
      </c>
      <c r="C26" s="6">
        <f t="shared" si="21"/>
        <v>197684.40000000002</v>
      </c>
      <c r="D26" s="7">
        <f t="shared" si="22"/>
        <v>31382.9</v>
      </c>
      <c r="E26" s="7">
        <f t="shared" ref="E26" si="24">SUM(E31+E39)</f>
        <v>8269.7000000000007</v>
      </c>
      <c r="F26" s="7">
        <f>SUM(F31+F39)</f>
        <v>48500</v>
      </c>
      <c r="G26" s="7">
        <f t="shared" si="22"/>
        <v>49531.8</v>
      </c>
      <c r="H26" s="7">
        <f t="shared" si="22"/>
        <v>60000</v>
      </c>
      <c r="I26" s="7">
        <f t="shared" si="22"/>
        <v>0</v>
      </c>
      <c r="J26" s="7">
        <f t="shared" si="22"/>
        <v>0</v>
      </c>
      <c r="K26" s="7">
        <f t="shared" si="22"/>
        <v>0</v>
      </c>
      <c r="L26" s="7">
        <f t="shared" si="22"/>
        <v>0</v>
      </c>
      <c r="M26" s="7">
        <f t="shared" si="22"/>
        <v>0</v>
      </c>
      <c r="N26" s="7">
        <f t="shared" si="22"/>
        <v>0</v>
      </c>
      <c r="O26" s="9"/>
      <c r="P26" s="3"/>
      <c r="Q26" s="1"/>
      <c r="R26" s="1"/>
    </row>
    <row r="27" spans="1:18">
      <c r="A27" s="22">
        <v>18</v>
      </c>
      <c r="B27" s="17" t="s">
        <v>12</v>
      </c>
      <c r="C27" s="6">
        <f t="shared" si="21"/>
        <v>5000</v>
      </c>
      <c r="D27" s="7">
        <f t="shared" ref="D27:N27" si="25">SUM(D40)</f>
        <v>0</v>
      </c>
      <c r="E27" s="7">
        <f t="shared" ref="E27" si="26">SUM(E40)</f>
        <v>5000</v>
      </c>
      <c r="F27" s="7">
        <f t="shared" si="25"/>
        <v>0</v>
      </c>
      <c r="G27" s="7">
        <f t="shared" si="25"/>
        <v>0</v>
      </c>
      <c r="H27" s="7">
        <f t="shared" si="25"/>
        <v>0</v>
      </c>
      <c r="I27" s="7">
        <f t="shared" si="25"/>
        <v>0</v>
      </c>
      <c r="J27" s="7">
        <f t="shared" si="25"/>
        <v>0</v>
      </c>
      <c r="K27" s="7">
        <f t="shared" si="25"/>
        <v>0</v>
      </c>
      <c r="L27" s="7">
        <f t="shared" si="25"/>
        <v>0</v>
      </c>
      <c r="M27" s="7">
        <f t="shared" si="25"/>
        <v>0</v>
      </c>
      <c r="N27" s="7">
        <f t="shared" si="25"/>
        <v>0</v>
      </c>
      <c r="O27" s="9"/>
      <c r="P27" s="3"/>
      <c r="Q27" s="1"/>
      <c r="R27" s="1"/>
    </row>
    <row r="28" spans="1:18">
      <c r="A28" s="22">
        <v>19</v>
      </c>
      <c r="B28" s="70" t="s">
        <v>15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3"/>
      <c r="Q28" s="1"/>
      <c r="R28" s="1"/>
    </row>
    <row r="29" spans="1:18" ht="47.25" customHeight="1">
      <c r="A29" s="22">
        <v>20</v>
      </c>
      <c r="B29" s="17" t="s">
        <v>68</v>
      </c>
      <c r="C29" s="6">
        <f>SUM(D29:N29)</f>
        <v>0</v>
      </c>
      <c r="D29" s="7">
        <f>SUM(D30:D31)</f>
        <v>0</v>
      </c>
      <c r="E29" s="7">
        <f t="shared" ref="E29:N31" si="27">E33</f>
        <v>0</v>
      </c>
      <c r="F29" s="7">
        <f t="shared" si="27"/>
        <v>0</v>
      </c>
      <c r="G29" s="7">
        <f t="shared" si="27"/>
        <v>0</v>
      </c>
      <c r="H29" s="7">
        <f t="shared" si="27"/>
        <v>0</v>
      </c>
      <c r="I29" s="7">
        <f t="shared" si="27"/>
        <v>0</v>
      </c>
      <c r="J29" s="7">
        <f t="shared" si="27"/>
        <v>0</v>
      </c>
      <c r="K29" s="7">
        <f t="shared" si="27"/>
        <v>0</v>
      </c>
      <c r="L29" s="7">
        <f t="shared" si="27"/>
        <v>0</v>
      </c>
      <c r="M29" s="7">
        <f t="shared" si="27"/>
        <v>0</v>
      </c>
      <c r="N29" s="7">
        <f t="shared" si="27"/>
        <v>0</v>
      </c>
      <c r="O29" s="9"/>
      <c r="P29" s="3"/>
      <c r="Q29" s="1"/>
      <c r="R29" s="1"/>
    </row>
    <row r="30" spans="1:18">
      <c r="A30" s="22">
        <v>21</v>
      </c>
      <c r="B30" s="17" t="s">
        <v>10</v>
      </c>
      <c r="C30" s="6">
        <f>SUM(D30:N30)</f>
        <v>0</v>
      </c>
      <c r="D30" s="7">
        <v>0</v>
      </c>
      <c r="E30" s="7">
        <f t="shared" si="27"/>
        <v>0</v>
      </c>
      <c r="F30" s="7">
        <f t="shared" si="27"/>
        <v>0</v>
      </c>
      <c r="G30" s="7">
        <f t="shared" si="27"/>
        <v>0</v>
      </c>
      <c r="H30" s="7">
        <f t="shared" si="27"/>
        <v>0</v>
      </c>
      <c r="I30" s="7">
        <f t="shared" si="27"/>
        <v>0</v>
      </c>
      <c r="J30" s="7">
        <f t="shared" si="27"/>
        <v>0</v>
      </c>
      <c r="K30" s="7">
        <f t="shared" si="27"/>
        <v>0</v>
      </c>
      <c r="L30" s="7">
        <f t="shared" si="27"/>
        <v>0</v>
      </c>
      <c r="M30" s="7">
        <f t="shared" si="27"/>
        <v>0</v>
      </c>
      <c r="N30" s="7">
        <f t="shared" si="27"/>
        <v>0</v>
      </c>
      <c r="O30" s="9"/>
      <c r="P30" s="3"/>
      <c r="Q30" s="1"/>
      <c r="R30" s="1"/>
    </row>
    <row r="31" spans="1:18">
      <c r="A31" s="22">
        <v>22</v>
      </c>
      <c r="B31" s="17" t="s">
        <v>11</v>
      </c>
      <c r="C31" s="6">
        <f>SUM(D31:N31)</f>
        <v>0</v>
      </c>
      <c r="D31" s="7">
        <v>0</v>
      </c>
      <c r="E31" s="7">
        <v>0</v>
      </c>
      <c r="F31" s="7">
        <f t="shared" si="27"/>
        <v>0</v>
      </c>
      <c r="G31" s="7">
        <f t="shared" si="27"/>
        <v>0</v>
      </c>
      <c r="H31" s="7">
        <f t="shared" si="27"/>
        <v>0</v>
      </c>
      <c r="I31" s="7">
        <f t="shared" si="27"/>
        <v>0</v>
      </c>
      <c r="J31" s="7">
        <f t="shared" si="27"/>
        <v>0</v>
      </c>
      <c r="K31" s="7">
        <f t="shared" si="27"/>
        <v>0</v>
      </c>
      <c r="L31" s="7">
        <f t="shared" si="27"/>
        <v>0</v>
      </c>
      <c r="M31" s="7">
        <f t="shared" si="27"/>
        <v>0</v>
      </c>
      <c r="N31" s="7">
        <f t="shared" si="27"/>
        <v>0</v>
      </c>
      <c r="O31" s="9"/>
      <c r="P31" s="3"/>
      <c r="Q31" s="1"/>
      <c r="R31" s="1"/>
    </row>
    <row r="32" spans="1:18">
      <c r="A32" s="22">
        <v>23</v>
      </c>
      <c r="B32" s="70" t="s">
        <v>16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3"/>
      <c r="Q32" s="1"/>
      <c r="R32" s="1"/>
    </row>
    <row r="33" spans="1:18" ht="45">
      <c r="A33" s="22">
        <v>24</v>
      </c>
      <c r="B33" s="17" t="s">
        <v>17</v>
      </c>
      <c r="C33" s="6">
        <f t="shared" ref="C33:C96" si="28">SUM(D33:N33)</f>
        <v>0</v>
      </c>
      <c r="D33" s="7">
        <f>SUM(D34:D35)</f>
        <v>0</v>
      </c>
      <c r="E33" s="7">
        <f t="shared" ref="E33:N33" si="29">SUM(E34:E35)</f>
        <v>0</v>
      </c>
      <c r="F33" s="7">
        <f t="shared" si="29"/>
        <v>0</v>
      </c>
      <c r="G33" s="7">
        <f t="shared" si="29"/>
        <v>0</v>
      </c>
      <c r="H33" s="7">
        <f t="shared" si="29"/>
        <v>0</v>
      </c>
      <c r="I33" s="7">
        <f t="shared" si="29"/>
        <v>0</v>
      </c>
      <c r="J33" s="7">
        <f t="shared" si="29"/>
        <v>0</v>
      </c>
      <c r="K33" s="7">
        <f t="shared" si="29"/>
        <v>0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9"/>
      <c r="P33" s="3"/>
      <c r="Q33" s="1"/>
      <c r="R33" s="1"/>
    </row>
    <row r="34" spans="1:18">
      <c r="A34" s="22">
        <v>25</v>
      </c>
      <c r="B34" s="17" t="s">
        <v>10</v>
      </c>
      <c r="C34" s="6">
        <f t="shared" si="28"/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/>
      <c r="P34" s="3"/>
      <c r="Q34" s="1"/>
      <c r="R34" s="1"/>
    </row>
    <row r="35" spans="1:18">
      <c r="A35" s="22">
        <v>26</v>
      </c>
      <c r="B35" s="17" t="s">
        <v>11</v>
      </c>
      <c r="C35" s="7">
        <f t="shared" si="28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/>
      <c r="P35" s="3"/>
      <c r="Q35" s="1"/>
      <c r="R35" s="1"/>
    </row>
    <row r="36" spans="1:18">
      <c r="A36" s="22">
        <v>27</v>
      </c>
      <c r="B36" s="70" t="s">
        <v>36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3"/>
      <c r="Q36" s="1"/>
      <c r="R36" s="1"/>
    </row>
    <row r="37" spans="1:18" ht="45">
      <c r="A37" s="22">
        <v>28</v>
      </c>
      <c r="B37" s="17" t="s">
        <v>69</v>
      </c>
      <c r="C37" s="7">
        <f t="shared" si="28"/>
        <v>967166.69999999984</v>
      </c>
      <c r="D37" s="7">
        <f t="shared" ref="D37:N37" si="30">SUM(D38:D40)</f>
        <v>83448</v>
      </c>
      <c r="E37" s="7">
        <f>SUM(E38:E40)</f>
        <v>63227.400000000009</v>
      </c>
      <c r="F37" s="7">
        <f t="shared" si="30"/>
        <v>102915.6</v>
      </c>
      <c r="G37" s="7">
        <f t="shared" si="30"/>
        <v>162445.40000000002</v>
      </c>
      <c r="H37" s="7">
        <f t="shared" si="30"/>
        <v>176944.59999999998</v>
      </c>
      <c r="I37" s="7">
        <f t="shared" si="30"/>
        <v>85040.6</v>
      </c>
      <c r="J37" s="7">
        <f t="shared" si="30"/>
        <v>68818.7</v>
      </c>
      <c r="K37" s="7">
        <f t="shared" si="30"/>
        <v>56081.600000000006</v>
      </c>
      <c r="L37" s="7">
        <f t="shared" si="30"/>
        <v>56081.600000000006</v>
      </c>
      <c r="M37" s="7">
        <f t="shared" si="30"/>
        <v>56081.600000000006</v>
      </c>
      <c r="N37" s="7">
        <f t="shared" si="30"/>
        <v>56081.600000000006</v>
      </c>
      <c r="O37" s="9"/>
      <c r="P37" s="3"/>
      <c r="Q37" s="1"/>
      <c r="R37" s="1"/>
    </row>
    <row r="38" spans="1:18">
      <c r="A38" s="22">
        <v>29</v>
      </c>
      <c r="B38" s="17" t="s">
        <v>10</v>
      </c>
      <c r="C38" s="7">
        <f t="shared" si="28"/>
        <v>764482.29999999981</v>
      </c>
      <c r="D38" s="7">
        <f t="shared" ref="D38:F38" si="31">D42+D45+D51+D101+D112+D116+D118+D120</f>
        <v>52065.1</v>
      </c>
      <c r="E38" s="7">
        <f t="shared" si="31"/>
        <v>49957.700000000004</v>
      </c>
      <c r="F38" s="7">
        <f t="shared" si="31"/>
        <v>54415.600000000006</v>
      </c>
      <c r="G38" s="7">
        <f>G42+G45+G51+G101+G112+G116+G118+G120</f>
        <v>112913.60000000001</v>
      </c>
      <c r="H38" s="7">
        <f>H42+H45+H47+H51+H101+H112+H116+H118+H120</f>
        <v>116944.59999999998</v>
      </c>
      <c r="I38" s="7">
        <f t="shared" ref="I38:N38" si="32">I42+I45+I51+I101+I112+I116+I118+I120</f>
        <v>85040.6</v>
      </c>
      <c r="J38" s="7">
        <f t="shared" si="32"/>
        <v>68818.7</v>
      </c>
      <c r="K38" s="7">
        <f t="shared" si="32"/>
        <v>56081.600000000006</v>
      </c>
      <c r="L38" s="7">
        <f t="shared" si="32"/>
        <v>56081.600000000006</v>
      </c>
      <c r="M38" s="7">
        <f t="shared" si="32"/>
        <v>56081.600000000006</v>
      </c>
      <c r="N38" s="7">
        <f t="shared" si="32"/>
        <v>56081.600000000006</v>
      </c>
      <c r="O38" s="9"/>
      <c r="P38" s="3"/>
      <c r="Q38" s="1"/>
      <c r="R38" s="1"/>
    </row>
    <row r="39" spans="1:18">
      <c r="A39" s="22">
        <v>30</v>
      </c>
      <c r="B39" s="17" t="s">
        <v>11</v>
      </c>
      <c r="C39" s="7">
        <f t="shared" si="28"/>
        <v>197684.40000000002</v>
      </c>
      <c r="D39" s="7">
        <f t="shared" ref="D39:N39" si="33">SUM(D43+D52+D102+D114)</f>
        <v>31382.9</v>
      </c>
      <c r="E39" s="7">
        <f t="shared" si="33"/>
        <v>8269.7000000000007</v>
      </c>
      <c r="F39" s="7">
        <f t="shared" si="33"/>
        <v>48500</v>
      </c>
      <c r="G39" s="7">
        <f t="shared" si="33"/>
        <v>49531.8</v>
      </c>
      <c r="H39" s="7">
        <f>SUM(H43+H48+H52+H102+H114)</f>
        <v>60000</v>
      </c>
      <c r="I39" s="7">
        <f t="shared" si="33"/>
        <v>0</v>
      </c>
      <c r="J39" s="7">
        <f t="shared" si="33"/>
        <v>0</v>
      </c>
      <c r="K39" s="7">
        <f t="shared" si="33"/>
        <v>0</v>
      </c>
      <c r="L39" s="7">
        <f t="shared" si="33"/>
        <v>0</v>
      </c>
      <c r="M39" s="7">
        <f t="shared" si="33"/>
        <v>0</v>
      </c>
      <c r="N39" s="7">
        <f t="shared" si="33"/>
        <v>0</v>
      </c>
      <c r="O39" s="9"/>
      <c r="P39" s="3"/>
      <c r="Q39" s="1"/>
      <c r="R39" s="1"/>
    </row>
    <row r="40" spans="1:18">
      <c r="A40" s="22">
        <v>31</v>
      </c>
      <c r="B40" s="17" t="s">
        <v>12</v>
      </c>
      <c r="C40" s="7">
        <f t="shared" si="28"/>
        <v>5000</v>
      </c>
      <c r="D40" s="6">
        <f t="shared" ref="D40:H40" si="34">D122</f>
        <v>0</v>
      </c>
      <c r="E40" s="6">
        <f>E122</f>
        <v>5000</v>
      </c>
      <c r="F40" s="6">
        <f>F122</f>
        <v>0</v>
      </c>
      <c r="G40" s="6">
        <f>G122</f>
        <v>0</v>
      </c>
      <c r="H40" s="6">
        <f t="shared" si="34"/>
        <v>0</v>
      </c>
      <c r="I40" s="6">
        <f>I122</f>
        <v>0</v>
      </c>
      <c r="J40" s="6">
        <f>J122</f>
        <v>0</v>
      </c>
      <c r="K40" s="6">
        <f t="shared" ref="K40:N40" si="35">K122</f>
        <v>0</v>
      </c>
      <c r="L40" s="6">
        <f t="shared" si="35"/>
        <v>0</v>
      </c>
      <c r="M40" s="6">
        <f t="shared" si="35"/>
        <v>0</v>
      </c>
      <c r="N40" s="6">
        <f t="shared" si="35"/>
        <v>0</v>
      </c>
      <c r="O40" s="9"/>
      <c r="P40" s="2"/>
    </row>
    <row r="41" spans="1:18" ht="94.5" customHeight="1">
      <c r="A41" s="22">
        <v>32</v>
      </c>
      <c r="B41" s="17" t="s">
        <v>70</v>
      </c>
      <c r="C41" s="7">
        <f t="shared" si="28"/>
        <v>0</v>
      </c>
      <c r="D41" s="6">
        <f t="shared" ref="D41:N41" si="36">SUM(D42:D43)</f>
        <v>0</v>
      </c>
      <c r="E41" s="6">
        <f t="shared" si="36"/>
        <v>0</v>
      </c>
      <c r="F41" s="6">
        <f t="shared" si="36"/>
        <v>0</v>
      </c>
      <c r="G41" s="6">
        <f t="shared" si="36"/>
        <v>0</v>
      </c>
      <c r="H41" s="6">
        <f t="shared" si="36"/>
        <v>0</v>
      </c>
      <c r="I41" s="6">
        <f t="shared" si="36"/>
        <v>0</v>
      </c>
      <c r="J41" s="6">
        <f t="shared" si="36"/>
        <v>0</v>
      </c>
      <c r="K41" s="6">
        <f t="shared" si="36"/>
        <v>0</v>
      </c>
      <c r="L41" s="6">
        <f t="shared" si="36"/>
        <v>0</v>
      </c>
      <c r="M41" s="6">
        <f t="shared" si="36"/>
        <v>0</v>
      </c>
      <c r="N41" s="6">
        <f t="shared" si="36"/>
        <v>0</v>
      </c>
      <c r="O41" s="9" t="s">
        <v>33</v>
      </c>
      <c r="P41" s="2"/>
    </row>
    <row r="42" spans="1:18">
      <c r="A42" s="22">
        <v>33</v>
      </c>
      <c r="B42" s="17" t="s">
        <v>10</v>
      </c>
      <c r="C42" s="7">
        <f t="shared" si="28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9"/>
      <c r="P42" s="2"/>
    </row>
    <row r="43" spans="1:18">
      <c r="A43" s="22">
        <v>34</v>
      </c>
      <c r="B43" s="17" t="s">
        <v>11</v>
      </c>
      <c r="C43" s="7">
        <f t="shared" si="28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9"/>
      <c r="P43" s="2"/>
    </row>
    <row r="44" spans="1:18" ht="61.5" customHeight="1">
      <c r="A44" s="22">
        <v>35</v>
      </c>
      <c r="B44" s="17" t="s">
        <v>71</v>
      </c>
      <c r="C44" s="6">
        <f t="shared" si="28"/>
        <v>394264.10000000009</v>
      </c>
      <c r="D44" s="6">
        <v>27506.6</v>
      </c>
      <c r="E44" s="6">
        <v>27889.5</v>
      </c>
      <c r="F44" s="6">
        <f>F45</f>
        <v>29856</v>
      </c>
      <c r="G44" s="6">
        <f>G45</f>
        <v>31404.5</v>
      </c>
      <c r="H44" s="27">
        <f t="shared" ref="H44:N44" si="37">H45</f>
        <v>37729.300000000003</v>
      </c>
      <c r="I44" s="6">
        <f t="shared" si="37"/>
        <v>37158.6</v>
      </c>
      <c r="J44" s="6">
        <f t="shared" si="37"/>
        <v>39304</v>
      </c>
      <c r="K44" s="6">
        <f t="shared" si="37"/>
        <v>40853.9</v>
      </c>
      <c r="L44" s="6">
        <f t="shared" si="37"/>
        <v>40853.9</v>
      </c>
      <c r="M44" s="6">
        <f t="shared" si="37"/>
        <v>40853.9</v>
      </c>
      <c r="N44" s="6">
        <f t="shared" si="37"/>
        <v>40853.9</v>
      </c>
      <c r="O44" s="9" t="s">
        <v>110</v>
      </c>
      <c r="P44" s="2"/>
    </row>
    <row r="45" spans="1:18">
      <c r="A45" s="22">
        <v>36</v>
      </c>
      <c r="B45" s="33" t="s">
        <v>10</v>
      </c>
      <c r="C45" s="27">
        <f t="shared" si="28"/>
        <v>394264.10000000009</v>
      </c>
      <c r="D45" s="27">
        <v>27506.6</v>
      </c>
      <c r="E45" s="27">
        <v>27889.5</v>
      </c>
      <c r="F45" s="27">
        <v>29856</v>
      </c>
      <c r="G45" s="27">
        <v>31404.5</v>
      </c>
      <c r="H45" s="27">
        <v>37729.300000000003</v>
      </c>
      <c r="I45" s="27">
        <v>37158.6</v>
      </c>
      <c r="J45" s="38">
        <v>39304</v>
      </c>
      <c r="K45" s="27">
        <v>40853.9</v>
      </c>
      <c r="L45" s="27">
        <v>40853.9</v>
      </c>
      <c r="M45" s="27">
        <v>40853.9</v>
      </c>
      <c r="N45" s="27">
        <v>40853.9</v>
      </c>
      <c r="O45" s="34"/>
      <c r="P45" s="2"/>
    </row>
    <row r="46" spans="1:18" ht="47.25" customHeight="1">
      <c r="A46" s="31" t="s">
        <v>113</v>
      </c>
      <c r="B46" s="33" t="s">
        <v>120</v>
      </c>
      <c r="C46" s="27">
        <v>394928.60000000009</v>
      </c>
      <c r="D46" s="27">
        <f t="shared" ref="D46:N46" si="38">SUM(D47:D49)</f>
        <v>0</v>
      </c>
      <c r="E46" s="27">
        <f t="shared" si="38"/>
        <v>0</v>
      </c>
      <c r="F46" s="27">
        <f t="shared" si="38"/>
        <v>0</v>
      </c>
      <c r="G46" s="27">
        <f t="shared" si="38"/>
        <v>0</v>
      </c>
      <c r="H46" s="27">
        <f t="shared" si="38"/>
        <v>2360.1999999999998</v>
      </c>
      <c r="I46" s="27">
        <f t="shared" si="38"/>
        <v>0</v>
      </c>
      <c r="J46" s="27">
        <f t="shared" si="38"/>
        <v>0</v>
      </c>
      <c r="K46" s="27">
        <f t="shared" si="38"/>
        <v>0</v>
      </c>
      <c r="L46" s="27">
        <f t="shared" si="38"/>
        <v>0</v>
      </c>
      <c r="M46" s="27">
        <f t="shared" si="38"/>
        <v>0</v>
      </c>
      <c r="N46" s="27">
        <f t="shared" si="38"/>
        <v>0</v>
      </c>
      <c r="O46" s="34" t="s">
        <v>117</v>
      </c>
      <c r="P46" s="2"/>
    </row>
    <row r="47" spans="1:18">
      <c r="A47" s="31" t="s">
        <v>114</v>
      </c>
      <c r="B47" s="33" t="s">
        <v>10</v>
      </c>
      <c r="C47" s="27">
        <f t="shared" si="28"/>
        <v>2360.1999999999998</v>
      </c>
      <c r="D47" s="27">
        <v>0</v>
      </c>
      <c r="E47" s="27">
        <v>0</v>
      </c>
      <c r="F47" s="27">
        <v>0</v>
      </c>
      <c r="G47" s="27">
        <v>0</v>
      </c>
      <c r="H47" s="27">
        <v>2360.1999999999998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34"/>
      <c r="P47" s="2"/>
    </row>
    <row r="48" spans="1:18">
      <c r="A48" s="31" t="s">
        <v>115</v>
      </c>
      <c r="B48" s="33" t="s">
        <v>11</v>
      </c>
      <c r="C48" s="27">
        <f t="shared" si="28"/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34"/>
      <c r="P48" s="2"/>
    </row>
    <row r="49" spans="1:16">
      <c r="A49" s="31" t="s">
        <v>116</v>
      </c>
      <c r="B49" s="33" t="s">
        <v>12</v>
      </c>
      <c r="C49" s="27">
        <f t="shared" si="28"/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34"/>
      <c r="P49" s="2"/>
    </row>
    <row r="50" spans="1:16" ht="75.75" customHeight="1">
      <c r="A50" s="22">
        <v>37</v>
      </c>
      <c r="B50" s="33" t="s">
        <v>72</v>
      </c>
      <c r="C50" s="27">
        <f t="shared" si="28"/>
        <v>278800.7</v>
      </c>
      <c r="D50" s="27">
        <f t="shared" ref="D50:N50" si="39">SUM(D51:D52)</f>
        <v>28614.3</v>
      </c>
      <c r="E50" s="27">
        <f>SUM(E51:E52)</f>
        <v>967.9</v>
      </c>
      <c r="F50" s="27">
        <f t="shared" si="39"/>
        <v>7712.8</v>
      </c>
      <c r="G50" s="27">
        <f t="shared" si="39"/>
        <v>97603.199999999997</v>
      </c>
      <c r="H50" s="27">
        <f t="shared" si="39"/>
        <v>121811.29999999999</v>
      </c>
      <c r="I50" s="27">
        <f t="shared" si="39"/>
        <v>14692</v>
      </c>
      <c r="J50" s="27">
        <f t="shared" si="39"/>
        <v>7399.2</v>
      </c>
      <c r="K50" s="27">
        <f t="shared" si="39"/>
        <v>0</v>
      </c>
      <c r="L50" s="27">
        <f t="shared" si="39"/>
        <v>0</v>
      </c>
      <c r="M50" s="27">
        <f t="shared" si="39"/>
        <v>0</v>
      </c>
      <c r="N50" s="27">
        <f t="shared" si="39"/>
        <v>0</v>
      </c>
      <c r="O50" s="34" t="s">
        <v>32</v>
      </c>
      <c r="P50" s="2"/>
    </row>
    <row r="51" spans="1:16">
      <c r="A51" s="22">
        <v>38</v>
      </c>
      <c r="B51" s="33" t="s">
        <v>10</v>
      </c>
      <c r="C51" s="27">
        <f t="shared" si="28"/>
        <v>156447.4</v>
      </c>
      <c r="D51" s="35">
        <v>1810.8</v>
      </c>
      <c r="E51" s="27">
        <f t="shared" ref="E51:G51" si="40">SUM(E54+E57+E60+E63+E66+E69+E72+E75+E78+E81+E84+E87+E93+E96+E99)</f>
        <v>967.9</v>
      </c>
      <c r="F51" s="27">
        <f t="shared" si="40"/>
        <v>7712.8</v>
      </c>
      <c r="G51" s="27">
        <f t="shared" si="40"/>
        <v>62053.399999999994</v>
      </c>
      <c r="H51" s="27">
        <f>SUM(H54+H57+H60+H63+H66+H69+H72+H75+H78+H81+H84+H87+H90+H93+H96+H99)</f>
        <v>61811.299999999996</v>
      </c>
      <c r="I51" s="27">
        <f>SUM(I54+I57+I60+I63+I66+I69+I72+I75+I78+I81+I84+I87+I90+I93+I96+I99)</f>
        <v>14692</v>
      </c>
      <c r="J51" s="27">
        <f>SUM(J54+J57+J60+J63+J66+J69+J72+J75+J78+J81+J84+J87+J90+J93+J96+J99)</f>
        <v>7399.2</v>
      </c>
      <c r="K51" s="27">
        <f t="shared" ref="K51:N51" si="41">SUM(K54+K57+K60+K63+K66+K69+K72+K75+K78+K81+K84+K87+K90+K93+K96+K99)</f>
        <v>0</v>
      </c>
      <c r="L51" s="27">
        <f t="shared" si="41"/>
        <v>0</v>
      </c>
      <c r="M51" s="27">
        <f t="shared" si="41"/>
        <v>0</v>
      </c>
      <c r="N51" s="27">
        <f t="shared" si="41"/>
        <v>0</v>
      </c>
      <c r="O51" s="34"/>
      <c r="P51" s="2"/>
    </row>
    <row r="52" spans="1:16">
      <c r="A52" s="22">
        <v>39</v>
      </c>
      <c r="B52" s="33" t="s">
        <v>11</v>
      </c>
      <c r="C52" s="27">
        <f t="shared" si="28"/>
        <v>122353.3</v>
      </c>
      <c r="D52" s="27">
        <v>26803.5</v>
      </c>
      <c r="E52" s="27">
        <f t="shared" ref="E52:G52" si="42">SUM(E55+E58+E61+E64+E67+E70+E73+E76+E79+E82+E85+E88+E94+E97)</f>
        <v>0</v>
      </c>
      <c r="F52" s="27">
        <f t="shared" si="42"/>
        <v>0</v>
      </c>
      <c r="G52" s="27">
        <f t="shared" si="42"/>
        <v>35549.800000000003</v>
      </c>
      <c r="H52" s="27">
        <f>SUM(H55+H58+H61+H64+H67+H70+H73+H76+H79+H82+H85+H88+H91+H94+H97)</f>
        <v>60000</v>
      </c>
      <c r="I52" s="27">
        <f>SUM(I55+I58+I61+I64+I67+I70+I73+I76+I79+I82+I85+I88+I91+I94+I97)</f>
        <v>0</v>
      </c>
      <c r="J52" s="27">
        <f>SUM(J55+J58+J61+J64+J67+J70+J73+J76+J79+J82+J85+J88+J91+J94+J97)</f>
        <v>0</v>
      </c>
      <c r="K52" s="27">
        <f t="shared" ref="K52:N52" si="43">SUM(K55+K58+K61+K64+K67+K70+K73+K76+K79+K82+K85+K88+K91+K94+K97)</f>
        <v>0</v>
      </c>
      <c r="L52" s="27">
        <f t="shared" si="43"/>
        <v>0</v>
      </c>
      <c r="M52" s="27">
        <f t="shared" si="43"/>
        <v>0</v>
      </c>
      <c r="N52" s="27">
        <f t="shared" si="43"/>
        <v>0</v>
      </c>
      <c r="O52" s="34"/>
      <c r="P52" s="2"/>
    </row>
    <row r="53" spans="1:16" ht="45">
      <c r="A53" s="22">
        <v>40</v>
      </c>
      <c r="B53" s="33" t="s">
        <v>37</v>
      </c>
      <c r="C53" s="27">
        <f t="shared" si="28"/>
        <v>28214.400000000001</v>
      </c>
      <c r="D53" s="27">
        <f t="shared" ref="D53:N53" si="44">SUM(D54:D55)</f>
        <v>28214.400000000001</v>
      </c>
      <c r="E53" s="27">
        <f t="shared" si="44"/>
        <v>0</v>
      </c>
      <c r="F53" s="27">
        <f t="shared" si="44"/>
        <v>0</v>
      </c>
      <c r="G53" s="27">
        <f t="shared" si="44"/>
        <v>0</v>
      </c>
      <c r="H53" s="27">
        <f t="shared" si="44"/>
        <v>0</v>
      </c>
      <c r="I53" s="27">
        <f t="shared" si="44"/>
        <v>0</v>
      </c>
      <c r="J53" s="27">
        <f t="shared" si="44"/>
        <v>0</v>
      </c>
      <c r="K53" s="27">
        <f t="shared" si="44"/>
        <v>0</v>
      </c>
      <c r="L53" s="27">
        <f t="shared" si="44"/>
        <v>0</v>
      </c>
      <c r="M53" s="27">
        <f t="shared" si="44"/>
        <v>0</v>
      </c>
      <c r="N53" s="27">
        <f t="shared" si="44"/>
        <v>0</v>
      </c>
      <c r="O53" s="34"/>
      <c r="P53" s="2"/>
    </row>
    <row r="54" spans="1:16">
      <c r="A54" s="22">
        <v>41</v>
      </c>
      <c r="B54" s="33" t="s">
        <v>10</v>
      </c>
      <c r="C54" s="27">
        <f t="shared" si="28"/>
        <v>1410.9</v>
      </c>
      <c r="D54" s="27">
        <v>1410.9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34"/>
      <c r="P54" s="2"/>
    </row>
    <row r="55" spans="1:16">
      <c r="A55" s="22">
        <v>42</v>
      </c>
      <c r="B55" s="33" t="s">
        <v>11</v>
      </c>
      <c r="C55" s="27">
        <f t="shared" si="28"/>
        <v>26803.5</v>
      </c>
      <c r="D55" s="27">
        <v>26803.5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34"/>
      <c r="P55" s="2"/>
    </row>
    <row r="56" spans="1:16">
      <c r="A56" s="22">
        <v>43</v>
      </c>
      <c r="B56" s="36" t="s">
        <v>20</v>
      </c>
      <c r="C56" s="27">
        <f t="shared" si="28"/>
        <v>0</v>
      </c>
      <c r="D56" s="27">
        <f t="shared" ref="D56:N56" si="45">SUM(D57:D58)</f>
        <v>0</v>
      </c>
      <c r="E56" s="27">
        <f t="shared" si="45"/>
        <v>0</v>
      </c>
      <c r="F56" s="27">
        <f t="shared" si="45"/>
        <v>0</v>
      </c>
      <c r="G56" s="27">
        <f t="shared" si="45"/>
        <v>0</v>
      </c>
      <c r="H56" s="27">
        <f t="shared" si="45"/>
        <v>0</v>
      </c>
      <c r="I56" s="27">
        <f t="shared" si="45"/>
        <v>0</v>
      </c>
      <c r="J56" s="27">
        <f t="shared" si="45"/>
        <v>0</v>
      </c>
      <c r="K56" s="27">
        <f t="shared" si="45"/>
        <v>0</v>
      </c>
      <c r="L56" s="27">
        <f t="shared" si="45"/>
        <v>0</v>
      </c>
      <c r="M56" s="27">
        <f t="shared" si="45"/>
        <v>0</v>
      </c>
      <c r="N56" s="27">
        <f t="shared" si="45"/>
        <v>0</v>
      </c>
      <c r="O56" s="34"/>
      <c r="P56" s="2"/>
    </row>
    <row r="57" spans="1:16">
      <c r="A57" s="22">
        <v>44</v>
      </c>
      <c r="B57" s="33" t="s">
        <v>10</v>
      </c>
      <c r="C57" s="27">
        <f t="shared" si="28"/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34"/>
      <c r="P57" s="2"/>
    </row>
    <row r="58" spans="1:16">
      <c r="A58" s="22">
        <v>45</v>
      </c>
      <c r="B58" s="33" t="s">
        <v>11</v>
      </c>
      <c r="C58" s="27">
        <f t="shared" si="28"/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34"/>
      <c r="P58" s="2"/>
    </row>
    <row r="59" spans="1:16">
      <c r="A59" s="22">
        <v>46</v>
      </c>
      <c r="B59" s="36" t="s">
        <v>29</v>
      </c>
      <c r="C59" s="27">
        <f t="shared" si="28"/>
        <v>0</v>
      </c>
      <c r="D59" s="27">
        <f t="shared" ref="D59:J59" si="46">SUM(D60:D61)</f>
        <v>0</v>
      </c>
      <c r="E59" s="27">
        <f t="shared" si="46"/>
        <v>0</v>
      </c>
      <c r="F59" s="27">
        <f t="shared" si="46"/>
        <v>0</v>
      </c>
      <c r="G59" s="27">
        <f t="shared" si="46"/>
        <v>0</v>
      </c>
      <c r="H59" s="27">
        <f t="shared" si="46"/>
        <v>0</v>
      </c>
      <c r="I59" s="27">
        <f t="shared" si="46"/>
        <v>0</v>
      </c>
      <c r="J59" s="27">
        <f t="shared" si="46"/>
        <v>0</v>
      </c>
      <c r="K59" s="27">
        <v>0</v>
      </c>
      <c r="L59" s="27">
        <v>0</v>
      </c>
      <c r="M59" s="27">
        <v>0</v>
      </c>
      <c r="N59" s="27">
        <v>0</v>
      </c>
      <c r="O59" s="34"/>
      <c r="P59" s="2"/>
    </row>
    <row r="60" spans="1:16">
      <c r="A60" s="22">
        <v>47</v>
      </c>
      <c r="B60" s="33" t="s">
        <v>10</v>
      </c>
      <c r="C60" s="27">
        <f t="shared" si="28"/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34"/>
      <c r="P60" s="2"/>
    </row>
    <row r="61" spans="1:16">
      <c r="A61" s="22">
        <v>48</v>
      </c>
      <c r="B61" s="33" t="s">
        <v>11</v>
      </c>
      <c r="C61" s="27">
        <f t="shared" si="28"/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34"/>
      <c r="P61" s="2"/>
    </row>
    <row r="62" spans="1:16">
      <c r="A62" s="22">
        <v>49</v>
      </c>
      <c r="B62" s="36" t="s">
        <v>21</v>
      </c>
      <c r="C62" s="27">
        <f t="shared" si="28"/>
        <v>0</v>
      </c>
      <c r="D62" s="27">
        <f t="shared" ref="D62:N62" si="47">SUM(D63:D64)</f>
        <v>0</v>
      </c>
      <c r="E62" s="27">
        <f t="shared" si="47"/>
        <v>0</v>
      </c>
      <c r="F62" s="27">
        <v>0</v>
      </c>
      <c r="G62" s="27">
        <v>0</v>
      </c>
      <c r="H62" s="27">
        <f t="shared" si="47"/>
        <v>0</v>
      </c>
      <c r="I62" s="27">
        <f t="shared" si="47"/>
        <v>0</v>
      </c>
      <c r="J62" s="27">
        <f t="shared" si="47"/>
        <v>0</v>
      </c>
      <c r="K62" s="27">
        <f t="shared" si="47"/>
        <v>0</v>
      </c>
      <c r="L62" s="27">
        <f t="shared" si="47"/>
        <v>0</v>
      </c>
      <c r="M62" s="27">
        <f t="shared" si="47"/>
        <v>0</v>
      </c>
      <c r="N62" s="27">
        <f t="shared" si="47"/>
        <v>0</v>
      </c>
      <c r="O62" s="34"/>
      <c r="P62" s="2"/>
    </row>
    <row r="63" spans="1:16">
      <c r="A63" s="22">
        <v>50</v>
      </c>
      <c r="B63" s="33" t="s">
        <v>10</v>
      </c>
      <c r="C63" s="27">
        <f t="shared" si="28"/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34"/>
      <c r="P63" s="2"/>
    </row>
    <row r="64" spans="1:16">
      <c r="A64" s="22">
        <v>51</v>
      </c>
      <c r="B64" s="33" t="s">
        <v>11</v>
      </c>
      <c r="C64" s="27">
        <f t="shared" si="28"/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34"/>
      <c r="P64" s="2"/>
    </row>
    <row r="65" spans="1:16">
      <c r="A65" s="22">
        <v>52</v>
      </c>
      <c r="B65" s="36" t="s">
        <v>105</v>
      </c>
      <c r="C65" s="27">
        <f t="shared" si="28"/>
        <v>19525.2</v>
      </c>
      <c r="D65" s="27">
        <f t="shared" ref="D65:N65" si="48">SUM(D66:D67)</f>
        <v>0</v>
      </c>
      <c r="E65" s="27">
        <f t="shared" si="48"/>
        <v>0</v>
      </c>
      <c r="F65" s="27">
        <v>0</v>
      </c>
      <c r="G65" s="27">
        <v>0</v>
      </c>
      <c r="H65" s="27">
        <f t="shared" si="48"/>
        <v>0</v>
      </c>
      <c r="I65" s="27">
        <f t="shared" si="48"/>
        <v>12126</v>
      </c>
      <c r="J65" s="27">
        <f t="shared" si="48"/>
        <v>7399.2</v>
      </c>
      <c r="K65" s="27">
        <f t="shared" si="48"/>
        <v>0</v>
      </c>
      <c r="L65" s="27">
        <f t="shared" si="48"/>
        <v>0</v>
      </c>
      <c r="M65" s="27">
        <f t="shared" si="48"/>
        <v>0</v>
      </c>
      <c r="N65" s="27">
        <f t="shared" si="48"/>
        <v>0</v>
      </c>
      <c r="O65" s="34"/>
      <c r="P65" s="2"/>
    </row>
    <row r="66" spans="1:16">
      <c r="A66" s="22">
        <v>53</v>
      </c>
      <c r="B66" s="33" t="s">
        <v>10</v>
      </c>
      <c r="C66" s="27">
        <f t="shared" si="28"/>
        <v>19525.2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12126</v>
      </c>
      <c r="J66" s="27">
        <v>7399.2</v>
      </c>
      <c r="K66" s="27">
        <v>0</v>
      </c>
      <c r="L66" s="27">
        <v>0</v>
      </c>
      <c r="M66" s="27">
        <v>0</v>
      </c>
      <c r="N66" s="27">
        <v>0</v>
      </c>
      <c r="O66" s="34"/>
      <c r="P66" s="2"/>
    </row>
    <row r="67" spans="1:16">
      <c r="A67" s="22">
        <v>54</v>
      </c>
      <c r="B67" s="33" t="s">
        <v>11</v>
      </c>
      <c r="C67" s="27">
        <f t="shared" si="28"/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34"/>
      <c r="P67" s="2"/>
    </row>
    <row r="68" spans="1:16">
      <c r="A68" s="22">
        <v>55</v>
      </c>
      <c r="B68" s="36" t="s">
        <v>22</v>
      </c>
      <c r="C68" s="27">
        <f t="shared" si="28"/>
        <v>0</v>
      </c>
      <c r="D68" s="27">
        <f t="shared" ref="D68:N68" si="49">SUM(D69:D70)</f>
        <v>0</v>
      </c>
      <c r="E68" s="27">
        <f t="shared" si="49"/>
        <v>0</v>
      </c>
      <c r="F68" s="27">
        <f t="shared" si="49"/>
        <v>0</v>
      </c>
      <c r="G68" s="27">
        <f t="shared" si="49"/>
        <v>0</v>
      </c>
      <c r="H68" s="27">
        <f t="shared" si="49"/>
        <v>0</v>
      </c>
      <c r="I68" s="27">
        <f t="shared" si="49"/>
        <v>0</v>
      </c>
      <c r="J68" s="27">
        <f t="shared" si="49"/>
        <v>0</v>
      </c>
      <c r="K68" s="27">
        <f t="shared" si="49"/>
        <v>0</v>
      </c>
      <c r="L68" s="27">
        <f t="shared" si="49"/>
        <v>0</v>
      </c>
      <c r="M68" s="27">
        <f t="shared" si="49"/>
        <v>0</v>
      </c>
      <c r="N68" s="27">
        <f t="shared" si="49"/>
        <v>0</v>
      </c>
      <c r="O68" s="34"/>
      <c r="P68" s="2"/>
    </row>
    <row r="69" spans="1:16">
      <c r="A69" s="22">
        <v>56</v>
      </c>
      <c r="B69" s="33" t="s">
        <v>10</v>
      </c>
      <c r="C69" s="27">
        <f t="shared" si="28"/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34"/>
      <c r="P69" s="2"/>
    </row>
    <row r="70" spans="1:16">
      <c r="A70" s="22">
        <v>57</v>
      </c>
      <c r="B70" s="33" t="s">
        <v>11</v>
      </c>
      <c r="C70" s="27">
        <f t="shared" si="28"/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34"/>
      <c r="P70" s="2"/>
    </row>
    <row r="71" spans="1:16" ht="30">
      <c r="A71" s="22">
        <v>58</v>
      </c>
      <c r="B71" s="33" t="s">
        <v>23</v>
      </c>
      <c r="C71" s="27">
        <f t="shared" si="28"/>
        <v>0</v>
      </c>
      <c r="D71" s="27">
        <f t="shared" ref="D71:N71" si="50">SUM(D72:D73)</f>
        <v>0</v>
      </c>
      <c r="E71" s="27">
        <v>0</v>
      </c>
      <c r="F71" s="27">
        <f t="shared" si="50"/>
        <v>0</v>
      </c>
      <c r="G71" s="27">
        <v>0</v>
      </c>
      <c r="H71" s="27">
        <f t="shared" si="50"/>
        <v>0</v>
      </c>
      <c r="I71" s="27">
        <f t="shared" si="50"/>
        <v>0</v>
      </c>
      <c r="J71" s="27">
        <f t="shared" si="50"/>
        <v>0</v>
      </c>
      <c r="K71" s="27">
        <f t="shared" si="50"/>
        <v>0</v>
      </c>
      <c r="L71" s="27">
        <f t="shared" si="50"/>
        <v>0</v>
      </c>
      <c r="M71" s="27">
        <f t="shared" si="50"/>
        <v>0</v>
      </c>
      <c r="N71" s="27">
        <f t="shared" si="50"/>
        <v>0</v>
      </c>
      <c r="O71" s="34"/>
      <c r="P71" s="2"/>
    </row>
    <row r="72" spans="1:16">
      <c r="A72" s="22">
        <v>59</v>
      </c>
      <c r="B72" s="33" t="s">
        <v>10</v>
      </c>
      <c r="C72" s="27">
        <f t="shared" si="28"/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34"/>
      <c r="P72" s="2"/>
    </row>
    <row r="73" spans="1:16">
      <c r="A73" s="22">
        <v>60</v>
      </c>
      <c r="B73" s="33" t="s">
        <v>11</v>
      </c>
      <c r="C73" s="27">
        <f t="shared" si="28"/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34"/>
      <c r="P73" s="2"/>
    </row>
    <row r="74" spans="1:16">
      <c r="A74" s="22">
        <v>61</v>
      </c>
      <c r="B74" s="36" t="s">
        <v>24</v>
      </c>
      <c r="C74" s="27">
        <f t="shared" si="28"/>
        <v>0</v>
      </c>
      <c r="D74" s="27">
        <f t="shared" ref="D74:N74" si="51">SUM(D75:D76)</f>
        <v>0</v>
      </c>
      <c r="E74" s="27">
        <v>0</v>
      </c>
      <c r="F74" s="27">
        <f t="shared" si="51"/>
        <v>0</v>
      </c>
      <c r="G74" s="27">
        <f t="shared" si="51"/>
        <v>0</v>
      </c>
      <c r="H74" s="27">
        <f t="shared" si="51"/>
        <v>0</v>
      </c>
      <c r="I74" s="27">
        <f t="shared" si="51"/>
        <v>0</v>
      </c>
      <c r="J74" s="27">
        <f t="shared" si="51"/>
        <v>0</v>
      </c>
      <c r="K74" s="27">
        <f t="shared" si="51"/>
        <v>0</v>
      </c>
      <c r="L74" s="27">
        <f t="shared" si="51"/>
        <v>0</v>
      </c>
      <c r="M74" s="27">
        <f t="shared" si="51"/>
        <v>0</v>
      </c>
      <c r="N74" s="27">
        <f t="shared" si="51"/>
        <v>0</v>
      </c>
      <c r="O74" s="34"/>
      <c r="P74" s="2"/>
    </row>
    <row r="75" spans="1:16">
      <c r="A75" s="22">
        <v>62</v>
      </c>
      <c r="B75" s="33" t="s">
        <v>10</v>
      </c>
      <c r="C75" s="27">
        <f t="shared" si="28"/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34"/>
      <c r="P75" s="2"/>
    </row>
    <row r="76" spans="1:16">
      <c r="A76" s="22">
        <v>63</v>
      </c>
      <c r="B76" s="33" t="s">
        <v>11</v>
      </c>
      <c r="C76" s="27">
        <f t="shared" si="28"/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34"/>
      <c r="P76" s="2"/>
    </row>
    <row r="77" spans="1:16">
      <c r="A77" s="22">
        <v>64</v>
      </c>
      <c r="B77" s="36" t="s">
        <v>25</v>
      </c>
      <c r="C77" s="27">
        <f t="shared" si="28"/>
        <v>70670.7</v>
      </c>
      <c r="D77" s="27">
        <f t="shared" ref="D77:N77" si="52">SUM(D78:D79)</f>
        <v>0</v>
      </c>
      <c r="E77" s="27">
        <v>0</v>
      </c>
      <c r="F77" s="27">
        <f t="shared" si="52"/>
        <v>0</v>
      </c>
      <c r="G77" s="27">
        <v>0</v>
      </c>
      <c r="H77" s="27">
        <f t="shared" si="52"/>
        <v>68104.7</v>
      </c>
      <c r="I77" s="27">
        <f t="shared" si="52"/>
        <v>2566</v>
      </c>
      <c r="J77" s="27">
        <f t="shared" si="52"/>
        <v>0</v>
      </c>
      <c r="K77" s="27">
        <f t="shared" si="52"/>
        <v>0</v>
      </c>
      <c r="L77" s="27">
        <f t="shared" si="52"/>
        <v>0</v>
      </c>
      <c r="M77" s="27">
        <f t="shared" si="52"/>
        <v>0</v>
      </c>
      <c r="N77" s="27">
        <f t="shared" si="52"/>
        <v>0</v>
      </c>
      <c r="O77" s="34"/>
      <c r="P77" s="2"/>
    </row>
    <row r="78" spans="1:16">
      <c r="A78" s="22">
        <v>65</v>
      </c>
      <c r="B78" s="33" t="s">
        <v>10</v>
      </c>
      <c r="C78" s="27">
        <f t="shared" si="28"/>
        <v>30729.7</v>
      </c>
      <c r="D78" s="27">
        <v>0</v>
      </c>
      <c r="E78" s="27">
        <v>0</v>
      </c>
      <c r="F78" s="27">
        <v>0</v>
      </c>
      <c r="G78" s="27">
        <v>0</v>
      </c>
      <c r="H78" s="27">
        <v>28163.7</v>
      </c>
      <c r="I78" s="27">
        <v>2566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34"/>
      <c r="P78" s="2"/>
    </row>
    <row r="79" spans="1:16">
      <c r="A79" s="22">
        <v>66</v>
      </c>
      <c r="B79" s="33" t="s">
        <v>11</v>
      </c>
      <c r="C79" s="27">
        <f t="shared" si="28"/>
        <v>39941</v>
      </c>
      <c r="D79" s="27">
        <v>0</v>
      </c>
      <c r="E79" s="27">
        <v>0</v>
      </c>
      <c r="F79" s="27">
        <v>0</v>
      </c>
      <c r="G79" s="27">
        <v>0</v>
      </c>
      <c r="H79" s="27">
        <v>39941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34"/>
      <c r="P79" s="2"/>
    </row>
    <row r="80" spans="1:16">
      <c r="A80" s="22">
        <v>67</v>
      </c>
      <c r="B80" s="36" t="s">
        <v>26</v>
      </c>
      <c r="C80" s="27">
        <f t="shared" si="28"/>
        <v>0</v>
      </c>
      <c r="D80" s="27">
        <f t="shared" ref="D80:N80" si="53">SUM(D81:D82)</f>
        <v>0</v>
      </c>
      <c r="E80" s="27">
        <f t="shared" si="53"/>
        <v>0</v>
      </c>
      <c r="F80" s="27">
        <f t="shared" si="53"/>
        <v>0</v>
      </c>
      <c r="G80" s="27">
        <f t="shared" si="53"/>
        <v>0</v>
      </c>
      <c r="H80" s="27">
        <f t="shared" si="53"/>
        <v>0</v>
      </c>
      <c r="I80" s="27">
        <f t="shared" si="53"/>
        <v>0</v>
      </c>
      <c r="J80" s="27">
        <f t="shared" si="53"/>
        <v>0</v>
      </c>
      <c r="K80" s="27">
        <f t="shared" si="53"/>
        <v>0</v>
      </c>
      <c r="L80" s="27">
        <f t="shared" si="53"/>
        <v>0</v>
      </c>
      <c r="M80" s="27">
        <f t="shared" si="53"/>
        <v>0</v>
      </c>
      <c r="N80" s="27">
        <f t="shared" si="53"/>
        <v>0</v>
      </c>
      <c r="O80" s="34"/>
      <c r="P80" s="2"/>
    </row>
    <row r="81" spans="1:16">
      <c r="A81" s="22">
        <v>68</v>
      </c>
      <c r="B81" s="33" t="s">
        <v>10</v>
      </c>
      <c r="C81" s="27">
        <f t="shared" si="28"/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34"/>
      <c r="P81" s="2"/>
    </row>
    <row r="82" spans="1:16">
      <c r="A82" s="22">
        <v>69</v>
      </c>
      <c r="B82" s="33" t="s">
        <v>11</v>
      </c>
      <c r="C82" s="27">
        <f t="shared" si="28"/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34"/>
      <c r="P82" s="2"/>
    </row>
    <row r="83" spans="1:16">
      <c r="A83" s="22">
        <v>70</v>
      </c>
      <c r="B83" s="36" t="s">
        <v>30</v>
      </c>
      <c r="C83" s="27">
        <f t="shared" si="28"/>
        <v>147244.5</v>
      </c>
      <c r="D83" s="27">
        <f t="shared" ref="D83:I83" si="54">SUM(D84:D85)</f>
        <v>0</v>
      </c>
      <c r="E83" s="27">
        <f t="shared" si="54"/>
        <v>0</v>
      </c>
      <c r="F83" s="27">
        <f t="shared" si="54"/>
        <v>0</v>
      </c>
      <c r="G83" s="27">
        <f t="shared" si="54"/>
        <v>93561.5</v>
      </c>
      <c r="H83" s="27">
        <f t="shared" si="54"/>
        <v>53683</v>
      </c>
      <c r="I83" s="27">
        <f t="shared" si="54"/>
        <v>0</v>
      </c>
      <c r="J83" s="27">
        <f>SUM(J84:J85)</f>
        <v>0</v>
      </c>
      <c r="K83" s="27">
        <f t="shared" ref="K83:N83" si="55">SUM(K84:K85)</f>
        <v>0</v>
      </c>
      <c r="L83" s="27">
        <f t="shared" si="55"/>
        <v>0</v>
      </c>
      <c r="M83" s="27">
        <f t="shared" si="55"/>
        <v>0</v>
      </c>
      <c r="N83" s="27">
        <f t="shared" si="55"/>
        <v>0</v>
      </c>
      <c r="O83" s="34"/>
      <c r="P83" s="2"/>
    </row>
    <row r="84" spans="1:16">
      <c r="A84" s="22">
        <v>71</v>
      </c>
      <c r="B84" s="33" t="s">
        <v>10</v>
      </c>
      <c r="C84" s="27">
        <f t="shared" si="28"/>
        <v>91635.7</v>
      </c>
      <c r="D84" s="27">
        <v>0</v>
      </c>
      <c r="E84" s="27">
        <v>0</v>
      </c>
      <c r="F84" s="27">
        <v>0</v>
      </c>
      <c r="G84" s="27">
        <v>58011.7</v>
      </c>
      <c r="H84" s="27">
        <v>33624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34"/>
      <c r="P84" s="2"/>
    </row>
    <row r="85" spans="1:16">
      <c r="A85" s="22">
        <v>72</v>
      </c>
      <c r="B85" s="33" t="s">
        <v>11</v>
      </c>
      <c r="C85" s="27">
        <f t="shared" si="28"/>
        <v>55608.800000000003</v>
      </c>
      <c r="D85" s="27">
        <v>0</v>
      </c>
      <c r="E85" s="27">
        <v>0</v>
      </c>
      <c r="F85" s="27">
        <v>0</v>
      </c>
      <c r="G85" s="27">
        <v>35549.800000000003</v>
      </c>
      <c r="H85" s="27">
        <v>20059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34"/>
      <c r="P85" s="2"/>
    </row>
    <row r="86" spans="1:16" ht="30">
      <c r="A86" s="22">
        <v>73</v>
      </c>
      <c r="B86" s="33" t="s">
        <v>31</v>
      </c>
      <c r="C86" s="27">
        <f t="shared" si="28"/>
        <v>0</v>
      </c>
      <c r="D86" s="27">
        <f t="shared" ref="D86:N86" si="56">SUM(D87:D88)</f>
        <v>0</v>
      </c>
      <c r="E86" s="27">
        <f t="shared" si="56"/>
        <v>0</v>
      </c>
      <c r="F86" s="27">
        <f t="shared" si="56"/>
        <v>0</v>
      </c>
      <c r="G86" s="27">
        <f t="shared" si="56"/>
        <v>0</v>
      </c>
      <c r="H86" s="27">
        <f t="shared" si="56"/>
        <v>0</v>
      </c>
      <c r="I86" s="27">
        <f t="shared" si="56"/>
        <v>0</v>
      </c>
      <c r="J86" s="27">
        <f t="shared" si="56"/>
        <v>0</v>
      </c>
      <c r="K86" s="27">
        <f t="shared" si="56"/>
        <v>0</v>
      </c>
      <c r="L86" s="27">
        <f t="shared" si="56"/>
        <v>0</v>
      </c>
      <c r="M86" s="27">
        <f t="shared" si="56"/>
        <v>0</v>
      </c>
      <c r="N86" s="27">
        <f t="shared" si="56"/>
        <v>0</v>
      </c>
      <c r="O86" s="34"/>
      <c r="P86" s="2"/>
    </row>
    <row r="87" spans="1:16">
      <c r="A87" s="22">
        <v>74</v>
      </c>
      <c r="B87" s="33" t="s">
        <v>10</v>
      </c>
      <c r="C87" s="27">
        <f t="shared" si="28"/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34"/>
      <c r="P87" s="2"/>
    </row>
    <row r="88" spans="1:16">
      <c r="A88" s="22">
        <v>75</v>
      </c>
      <c r="B88" s="33" t="s">
        <v>11</v>
      </c>
      <c r="C88" s="27">
        <f t="shared" si="28"/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34"/>
      <c r="P88" s="2"/>
    </row>
    <row r="89" spans="1:16">
      <c r="A89" s="26" t="s">
        <v>107</v>
      </c>
      <c r="B89" s="33" t="s">
        <v>106</v>
      </c>
      <c r="C89" s="27">
        <f t="shared" si="28"/>
        <v>0</v>
      </c>
      <c r="D89" s="27">
        <f t="shared" ref="D89:N89" si="57">SUM(D90:D91)</f>
        <v>0</v>
      </c>
      <c r="E89" s="27">
        <f t="shared" si="57"/>
        <v>0</v>
      </c>
      <c r="F89" s="27">
        <f t="shared" si="57"/>
        <v>0</v>
      </c>
      <c r="G89" s="27">
        <f t="shared" si="57"/>
        <v>0</v>
      </c>
      <c r="H89" s="27">
        <f t="shared" si="57"/>
        <v>0</v>
      </c>
      <c r="I89" s="27">
        <f t="shared" si="57"/>
        <v>0</v>
      </c>
      <c r="J89" s="27">
        <f t="shared" si="57"/>
        <v>0</v>
      </c>
      <c r="K89" s="27">
        <f t="shared" si="57"/>
        <v>0</v>
      </c>
      <c r="L89" s="27">
        <f t="shared" si="57"/>
        <v>0</v>
      </c>
      <c r="M89" s="27">
        <f t="shared" si="57"/>
        <v>0</v>
      </c>
      <c r="N89" s="27">
        <f t="shared" si="57"/>
        <v>0</v>
      </c>
      <c r="O89" s="34"/>
      <c r="P89" s="2"/>
    </row>
    <row r="90" spans="1:16">
      <c r="A90" s="26" t="s">
        <v>108</v>
      </c>
      <c r="B90" s="33" t="s">
        <v>10</v>
      </c>
      <c r="C90" s="27">
        <f t="shared" si="28"/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34"/>
      <c r="P90" s="2"/>
    </row>
    <row r="91" spans="1:16">
      <c r="A91" s="26" t="s">
        <v>109</v>
      </c>
      <c r="B91" s="33" t="s">
        <v>11</v>
      </c>
      <c r="C91" s="27">
        <f t="shared" si="28"/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34"/>
      <c r="P91" s="2"/>
    </row>
    <row r="92" spans="1:16" ht="29.25" customHeight="1">
      <c r="A92" s="22">
        <v>76</v>
      </c>
      <c r="B92" s="33" t="s">
        <v>27</v>
      </c>
      <c r="C92" s="27">
        <f t="shared" si="28"/>
        <v>0</v>
      </c>
      <c r="D92" s="27">
        <f t="shared" ref="D92:N92" si="58">SUM(D93:D94)</f>
        <v>0</v>
      </c>
      <c r="E92" s="27">
        <v>0</v>
      </c>
      <c r="F92" s="27">
        <f t="shared" si="58"/>
        <v>0</v>
      </c>
      <c r="G92" s="27">
        <v>0</v>
      </c>
      <c r="H92" s="27">
        <f t="shared" si="58"/>
        <v>0</v>
      </c>
      <c r="I92" s="27">
        <f t="shared" si="58"/>
        <v>0</v>
      </c>
      <c r="J92" s="27">
        <f t="shared" si="58"/>
        <v>0</v>
      </c>
      <c r="K92" s="27">
        <f t="shared" si="58"/>
        <v>0</v>
      </c>
      <c r="L92" s="27">
        <f t="shared" si="58"/>
        <v>0</v>
      </c>
      <c r="M92" s="27">
        <f t="shared" si="58"/>
        <v>0</v>
      </c>
      <c r="N92" s="27">
        <f t="shared" si="58"/>
        <v>0</v>
      </c>
      <c r="O92" s="34"/>
    </row>
    <row r="93" spans="1:16">
      <c r="A93" s="22">
        <v>77</v>
      </c>
      <c r="B93" s="33" t="s">
        <v>10</v>
      </c>
      <c r="C93" s="27">
        <f t="shared" si="28"/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34"/>
    </row>
    <row r="94" spans="1:16">
      <c r="A94" s="22">
        <v>78</v>
      </c>
      <c r="B94" s="33" t="s">
        <v>11</v>
      </c>
      <c r="C94" s="27">
        <f t="shared" si="28"/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34"/>
    </row>
    <row r="95" spans="1:16" ht="30">
      <c r="A95" s="22">
        <v>79</v>
      </c>
      <c r="B95" s="33" t="s">
        <v>28</v>
      </c>
      <c r="C95" s="27">
        <f t="shared" si="28"/>
        <v>0</v>
      </c>
      <c r="D95" s="27">
        <f t="shared" ref="D95:N95" si="59">SUM(D96:D97)</f>
        <v>0</v>
      </c>
      <c r="E95" s="27">
        <f>SUM(E96:E97)</f>
        <v>0</v>
      </c>
      <c r="F95" s="27">
        <f t="shared" si="59"/>
        <v>0</v>
      </c>
      <c r="G95" s="27">
        <f t="shared" si="59"/>
        <v>0</v>
      </c>
      <c r="H95" s="27">
        <f t="shared" si="59"/>
        <v>0</v>
      </c>
      <c r="I95" s="27">
        <f t="shared" si="59"/>
        <v>0</v>
      </c>
      <c r="J95" s="27">
        <f t="shared" si="59"/>
        <v>0</v>
      </c>
      <c r="K95" s="27">
        <f t="shared" si="59"/>
        <v>0</v>
      </c>
      <c r="L95" s="27">
        <f t="shared" si="59"/>
        <v>0</v>
      </c>
      <c r="M95" s="27">
        <f t="shared" si="59"/>
        <v>0</v>
      </c>
      <c r="N95" s="27">
        <f t="shared" si="59"/>
        <v>0</v>
      </c>
      <c r="O95" s="34"/>
    </row>
    <row r="96" spans="1:16">
      <c r="A96" s="22">
        <v>80</v>
      </c>
      <c r="B96" s="33" t="s">
        <v>10</v>
      </c>
      <c r="C96" s="27">
        <f t="shared" si="28"/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34"/>
    </row>
    <row r="97" spans="1:15">
      <c r="A97" s="22">
        <v>81</v>
      </c>
      <c r="B97" s="33" t="s">
        <v>11</v>
      </c>
      <c r="C97" s="27">
        <f t="shared" ref="C97:C122" si="60">SUM(D97:N97)</f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34"/>
    </row>
    <row r="98" spans="1:15" ht="45">
      <c r="A98" s="22">
        <v>82</v>
      </c>
      <c r="B98" s="33" t="s">
        <v>64</v>
      </c>
      <c r="C98" s="27">
        <f t="shared" si="60"/>
        <v>13145.9</v>
      </c>
      <c r="D98" s="27">
        <f>D99</f>
        <v>399.9</v>
      </c>
      <c r="E98" s="27">
        <f t="shared" ref="E98:N98" si="61">E99</f>
        <v>967.9</v>
      </c>
      <c r="F98" s="27">
        <f t="shared" si="61"/>
        <v>7712.8</v>
      </c>
      <c r="G98" s="27">
        <f t="shared" si="61"/>
        <v>4041.7</v>
      </c>
      <c r="H98" s="27">
        <f t="shared" si="61"/>
        <v>23.6</v>
      </c>
      <c r="I98" s="27">
        <f t="shared" si="61"/>
        <v>0</v>
      </c>
      <c r="J98" s="27">
        <f t="shared" si="61"/>
        <v>0</v>
      </c>
      <c r="K98" s="27">
        <f t="shared" si="61"/>
        <v>0</v>
      </c>
      <c r="L98" s="27">
        <f t="shared" si="61"/>
        <v>0</v>
      </c>
      <c r="M98" s="27">
        <f t="shared" si="61"/>
        <v>0</v>
      </c>
      <c r="N98" s="27">
        <f t="shared" si="61"/>
        <v>0</v>
      </c>
      <c r="O98" s="34"/>
    </row>
    <row r="99" spans="1:15">
      <c r="A99" s="22">
        <v>83</v>
      </c>
      <c r="B99" s="33" t="s">
        <v>10</v>
      </c>
      <c r="C99" s="27">
        <f t="shared" si="60"/>
        <v>13145.9</v>
      </c>
      <c r="D99" s="27">
        <v>399.9</v>
      </c>
      <c r="E99" s="27">
        <v>967.9</v>
      </c>
      <c r="F99" s="27">
        <v>7712.8</v>
      </c>
      <c r="G99" s="27">
        <v>4041.7</v>
      </c>
      <c r="H99" s="27">
        <v>23.6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34"/>
    </row>
    <row r="100" spans="1:15" ht="43.5" customHeight="1">
      <c r="A100" s="22">
        <v>84</v>
      </c>
      <c r="B100" s="33" t="s">
        <v>73</v>
      </c>
      <c r="C100" s="27">
        <f t="shared" si="60"/>
        <v>149977.79999999999</v>
      </c>
      <c r="D100" s="27">
        <f>SUM(D101:D102)</f>
        <v>5940.4</v>
      </c>
      <c r="E100" s="27">
        <f t="shared" ref="E100:N100" si="62">SUM(E101:E102)</f>
        <v>7123.1</v>
      </c>
      <c r="F100" s="27">
        <f>SUM(F101:F102)</f>
        <v>58282.9</v>
      </c>
      <c r="G100" s="27">
        <f t="shared" si="62"/>
        <v>20567.5</v>
      </c>
      <c r="H100" s="27">
        <f t="shared" ref="H100" si="63">SUM(H101:H102)</f>
        <v>5331.9</v>
      </c>
      <c r="I100" s="38">
        <f t="shared" si="62"/>
        <v>23202</v>
      </c>
      <c r="J100" s="38">
        <f t="shared" si="62"/>
        <v>11748</v>
      </c>
      <c r="K100" s="27">
        <f t="shared" si="62"/>
        <v>4445.5</v>
      </c>
      <c r="L100" s="27">
        <f t="shared" si="62"/>
        <v>4445.5</v>
      </c>
      <c r="M100" s="27">
        <f t="shared" si="62"/>
        <v>4445.5</v>
      </c>
      <c r="N100" s="27">
        <f t="shared" si="62"/>
        <v>4445.5</v>
      </c>
      <c r="O100" s="34" t="s">
        <v>34</v>
      </c>
    </row>
    <row r="101" spans="1:15">
      <c r="A101" s="22">
        <v>85</v>
      </c>
      <c r="B101" s="33" t="s">
        <v>10</v>
      </c>
      <c r="C101" s="27">
        <f t="shared" si="60"/>
        <v>87495.8</v>
      </c>
      <c r="D101" s="27">
        <f t="shared" ref="D101:E101" si="64">D104+D110</f>
        <v>5940.4</v>
      </c>
      <c r="E101" s="27">
        <f t="shared" si="64"/>
        <v>7123.1</v>
      </c>
      <c r="F101" s="27">
        <f>F104+F110</f>
        <v>9782.9</v>
      </c>
      <c r="G101" s="27">
        <f t="shared" ref="G101" si="65">G104+G110</f>
        <v>6585.5</v>
      </c>
      <c r="H101" s="27">
        <f t="shared" ref="E101:H102" si="66">H104</f>
        <v>5331.9</v>
      </c>
      <c r="I101" s="27">
        <f>I104+I110+I107</f>
        <v>23202</v>
      </c>
      <c r="J101" s="27">
        <f>J104+J110+J107</f>
        <v>11748</v>
      </c>
      <c r="K101" s="27">
        <f>K104+K110+K107</f>
        <v>4445.5</v>
      </c>
      <c r="L101" s="27">
        <f t="shared" ref="L101:N101" si="67">L104+L110+L107</f>
        <v>4445.5</v>
      </c>
      <c r="M101" s="27">
        <f t="shared" si="67"/>
        <v>4445.5</v>
      </c>
      <c r="N101" s="27">
        <f t="shared" si="67"/>
        <v>4445.5</v>
      </c>
      <c r="O101" s="34"/>
    </row>
    <row r="102" spans="1:15">
      <c r="A102" s="22">
        <v>86</v>
      </c>
      <c r="B102" s="33" t="s">
        <v>11</v>
      </c>
      <c r="C102" s="27">
        <f t="shared" si="60"/>
        <v>62482</v>
      </c>
      <c r="D102" s="27">
        <f>D105</f>
        <v>0</v>
      </c>
      <c r="E102" s="27">
        <f t="shared" si="66"/>
        <v>0</v>
      </c>
      <c r="F102" s="27">
        <v>48500</v>
      </c>
      <c r="G102" s="27">
        <f t="shared" si="66"/>
        <v>13982</v>
      </c>
      <c r="H102" s="27">
        <f t="shared" si="66"/>
        <v>0</v>
      </c>
      <c r="I102" s="27">
        <f>I105+I108</f>
        <v>0</v>
      </c>
      <c r="J102" s="27">
        <f t="shared" ref="J102:N102" si="68">J105+J108</f>
        <v>0</v>
      </c>
      <c r="K102" s="27">
        <f t="shared" si="68"/>
        <v>0</v>
      </c>
      <c r="L102" s="27">
        <f t="shared" si="68"/>
        <v>0</v>
      </c>
      <c r="M102" s="27">
        <f t="shared" si="68"/>
        <v>0</v>
      </c>
      <c r="N102" s="27">
        <f t="shared" si="68"/>
        <v>0</v>
      </c>
      <c r="O102" s="34"/>
    </row>
    <row r="103" spans="1:15" ht="30">
      <c r="A103" s="22">
        <v>87</v>
      </c>
      <c r="B103" s="33" t="s">
        <v>39</v>
      </c>
      <c r="C103" s="27">
        <f t="shared" si="60"/>
        <v>129925.79999999999</v>
      </c>
      <c r="D103" s="27">
        <f>SUM(D104:D105)</f>
        <v>5500.4</v>
      </c>
      <c r="E103" s="27">
        <f t="shared" ref="E103:N103" si="69">SUM(E104:E105)</f>
        <v>7123.1</v>
      </c>
      <c r="F103" s="27">
        <f t="shared" si="69"/>
        <v>57764.9</v>
      </c>
      <c r="G103" s="27">
        <f t="shared" si="69"/>
        <v>20557.5</v>
      </c>
      <c r="H103" s="27">
        <f t="shared" si="69"/>
        <v>5331.9</v>
      </c>
      <c r="I103" s="27">
        <f t="shared" si="69"/>
        <v>4118</v>
      </c>
      <c r="J103" s="27">
        <f t="shared" si="69"/>
        <v>11748</v>
      </c>
      <c r="K103" s="27">
        <f t="shared" si="69"/>
        <v>4445.5</v>
      </c>
      <c r="L103" s="27">
        <f t="shared" si="69"/>
        <v>4445.5</v>
      </c>
      <c r="M103" s="27">
        <f t="shared" si="69"/>
        <v>4445.5</v>
      </c>
      <c r="N103" s="27">
        <f t="shared" si="69"/>
        <v>4445.5</v>
      </c>
      <c r="O103" s="34"/>
    </row>
    <row r="104" spans="1:15">
      <c r="A104" s="22">
        <v>88</v>
      </c>
      <c r="B104" s="33" t="s">
        <v>10</v>
      </c>
      <c r="C104" s="27">
        <f t="shared" si="60"/>
        <v>67443.8</v>
      </c>
      <c r="D104" s="27">
        <v>5500.4</v>
      </c>
      <c r="E104" s="27">
        <v>7123.1</v>
      </c>
      <c r="F104" s="27">
        <v>9264.9</v>
      </c>
      <c r="G104" s="27">
        <v>6575.5</v>
      </c>
      <c r="H104" s="27">
        <v>5331.9</v>
      </c>
      <c r="I104" s="27">
        <v>4118</v>
      </c>
      <c r="J104" s="27">
        <v>11748</v>
      </c>
      <c r="K104" s="27">
        <v>4445.5</v>
      </c>
      <c r="L104" s="27">
        <v>4445.5</v>
      </c>
      <c r="M104" s="27">
        <v>4445.5</v>
      </c>
      <c r="N104" s="27">
        <v>4445.5</v>
      </c>
      <c r="O104" s="34"/>
    </row>
    <row r="105" spans="1:15">
      <c r="A105" s="22">
        <v>89</v>
      </c>
      <c r="B105" s="33" t="s">
        <v>11</v>
      </c>
      <c r="C105" s="27">
        <f t="shared" si="60"/>
        <v>62482</v>
      </c>
      <c r="D105" s="27">
        <v>0</v>
      </c>
      <c r="E105" s="27">
        <v>0</v>
      </c>
      <c r="F105" s="27">
        <v>48500</v>
      </c>
      <c r="G105" s="27">
        <v>13982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34"/>
    </row>
    <row r="106" spans="1:15">
      <c r="A106" s="32" t="s">
        <v>130</v>
      </c>
      <c r="B106" s="33" t="s">
        <v>125</v>
      </c>
      <c r="C106" s="27">
        <f t="shared" si="60"/>
        <v>19084</v>
      </c>
      <c r="D106" s="27"/>
      <c r="E106" s="27"/>
      <c r="F106" s="27"/>
      <c r="G106" s="27"/>
      <c r="H106" s="27"/>
      <c r="I106" s="27">
        <f t="shared" ref="I106:N106" si="70">SUM(I107:I108)</f>
        <v>19084</v>
      </c>
      <c r="J106" s="27">
        <f t="shared" si="70"/>
        <v>0</v>
      </c>
      <c r="K106" s="27">
        <f t="shared" si="70"/>
        <v>0</v>
      </c>
      <c r="L106" s="27">
        <f t="shared" si="70"/>
        <v>0</v>
      </c>
      <c r="M106" s="27">
        <f t="shared" si="70"/>
        <v>0</v>
      </c>
      <c r="N106" s="27">
        <f t="shared" si="70"/>
        <v>0</v>
      </c>
      <c r="O106" s="34"/>
    </row>
    <row r="107" spans="1:15">
      <c r="A107" s="32" t="s">
        <v>131</v>
      </c>
      <c r="B107" s="33" t="s">
        <v>10</v>
      </c>
      <c r="C107" s="27">
        <f t="shared" si="60"/>
        <v>19084</v>
      </c>
      <c r="D107" s="27"/>
      <c r="E107" s="27"/>
      <c r="F107" s="27"/>
      <c r="G107" s="27"/>
      <c r="H107" s="27"/>
      <c r="I107" s="38">
        <v>19084</v>
      </c>
      <c r="J107" s="38">
        <v>0</v>
      </c>
      <c r="K107" s="27">
        <v>0</v>
      </c>
      <c r="L107" s="27">
        <v>0</v>
      </c>
      <c r="M107" s="27">
        <v>0</v>
      </c>
      <c r="N107" s="27">
        <v>0</v>
      </c>
      <c r="O107" s="34"/>
    </row>
    <row r="108" spans="1:15">
      <c r="A108" s="32" t="s">
        <v>132</v>
      </c>
      <c r="B108" s="33" t="s">
        <v>11</v>
      </c>
      <c r="C108" s="27">
        <f t="shared" si="60"/>
        <v>0</v>
      </c>
      <c r="D108" s="27"/>
      <c r="E108" s="27"/>
      <c r="F108" s="27"/>
      <c r="G108" s="27"/>
      <c r="H108" s="27"/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34"/>
    </row>
    <row r="109" spans="1:15" ht="60">
      <c r="A109" s="22">
        <v>90</v>
      </c>
      <c r="B109" s="33" t="s">
        <v>83</v>
      </c>
      <c r="C109" s="27">
        <f t="shared" si="60"/>
        <v>968</v>
      </c>
      <c r="D109" s="27">
        <v>440</v>
      </c>
      <c r="E109" s="27">
        <v>0</v>
      </c>
      <c r="F109" s="27">
        <f>F110</f>
        <v>518</v>
      </c>
      <c r="G109" s="27">
        <f>G110</f>
        <v>10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34"/>
    </row>
    <row r="110" spans="1:15">
      <c r="A110" s="22">
        <v>91</v>
      </c>
      <c r="B110" s="33" t="s">
        <v>10</v>
      </c>
      <c r="C110" s="27">
        <f t="shared" si="60"/>
        <v>968</v>
      </c>
      <c r="D110" s="27">
        <v>440</v>
      </c>
      <c r="E110" s="27">
        <v>0</v>
      </c>
      <c r="F110" s="27">
        <v>518</v>
      </c>
      <c r="G110" s="27">
        <v>10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34"/>
    </row>
    <row r="111" spans="1:15" ht="60">
      <c r="A111" s="22">
        <v>92</v>
      </c>
      <c r="B111" s="33" t="s">
        <v>40</v>
      </c>
      <c r="C111" s="27">
        <f t="shared" si="60"/>
        <v>24345.200000000001</v>
      </c>
      <c r="D111" s="27">
        <f>D112+D114</f>
        <v>11945.7</v>
      </c>
      <c r="E111" s="27">
        <f>E112+E114</f>
        <v>12399.5</v>
      </c>
      <c r="F111" s="27">
        <f>SUM(F112:F114)</f>
        <v>0</v>
      </c>
      <c r="G111" s="27">
        <f>SUM(G112:G114)</f>
        <v>0</v>
      </c>
      <c r="H111" s="27">
        <f>SUM(H112:H114)</f>
        <v>0</v>
      </c>
      <c r="I111" s="27">
        <f>SUM(I112:I114)</f>
        <v>0</v>
      </c>
      <c r="J111" s="27">
        <f>SUM(J112:J114)</f>
        <v>0</v>
      </c>
      <c r="K111" s="27">
        <f t="shared" ref="K111:N111" si="71">SUM(K112:K114)</f>
        <v>0</v>
      </c>
      <c r="L111" s="27">
        <f t="shared" si="71"/>
        <v>0</v>
      </c>
      <c r="M111" s="27">
        <f t="shared" si="71"/>
        <v>0</v>
      </c>
      <c r="N111" s="27">
        <f t="shared" si="71"/>
        <v>0</v>
      </c>
      <c r="O111" s="34" t="s">
        <v>35</v>
      </c>
    </row>
    <row r="112" spans="1:15">
      <c r="A112" s="22">
        <v>93</v>
      </c>
      <c r="B112" s="33" t="s">
        <v>10</v>
      </c>
      <c r="C112" s="27">
        <f t="shared" si="60"/>
        <v>11496.1</v>
      </c>
      <c r="D112" s="27">
        <v>7366.3</v>
      </c>
      <c r="E112" s="27">
        <v>4129.8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34"/>
    </row>
    <row r="113" spans="1:16" ht="30">
      <c r="A113" s="22">
        <v>94</v>
      </c>
      <c r="B113" s="33" t="s">
        <v>56</v>
      </c>
      <c r="C113" s="27">
        <f t="shared" si="60"/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34"/>
    </row>
    <row r="114" spans="1:16" ht="14.25" customHeight="1">
      <c r="A114" s="22">
        <v>95</v>
      </c>
      <c r="B114" s="33" t="s">
        <v>11</v>
      </c>
      <c r="C114" s="27">
        <f t="shared" si="60"/>
        <v>12849.1</v>
      </c>
      <c r="D114" s="27">
        <v>4579.3999999999996</v>
      </c>
      <c r="E114" s="27">
        <v>8269.7000000000007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34"/>
    </row>
    <row r="115" spans="1:16" ht="120.75" customHeight="1">
      <c r="A115" s="22">
        <v>96</v>
      </c>
      <c r="B115" s="33" t="s">
        <v>74</v>
      </c>
      <c r="C115" s="27">
        <f t="shared" si="60"/>
        <v>470</v>
      </c>
      <c r="D115" s="27">
        <f>D116</f>
        <v>0</v>
      </c>
      <c r="E115" s="27">
        <f t="shared" ref="E115:J115" si="72">E116</f>
        <v>0</v>
      </c>
      <c r="F115" s="27">
        <f t="shared" si="72"/>
        <v>0</v>
      </c>
      <c r="G115" s="27">
        <f t="shared" si="72"/>
        <v>0</v>
      </c>
      <c r="H115" s="27">
        <f t="shared" si="72"/>
        <v>470</v>
      </c>
      <c r="I115" s="27">
        <f t="shared" si="72"/>
        <v>0</v>
      </c>
      <c r="J115" s="27">
        <f t="shared" si="72"/>
        <v>0</v>
      </c>
      <c r="K115" s="27">
        <v>0</v>
      </c>
      <c r="L115" s="27">
        <v>0</v>
      </c>
      <c r="M115" s="27">
        <v>0</v>
      </c>
      <c r="N115" s="27">
        <v>0</v>
      </c>
      <c r="O115" s="34" t="s">
        <v>86</v>
      </c>
    </row>
    <row r="116" spans="1:16">
      <c r="A116" s="22">
        <v>97</v>
      </c>
      <c r="B116" s="33" t="s">
        <v>10</v>
      </c>
      <c r="C116" s="27">
        <f t="shared" si="60"/>
        <v>470</v>
      </c>
      <c r="D116" s="27">
        <v>0</v>
      </c>
      <c r="E116" s="27">
        <v>0</v>
      </c>
      <c r="F116" s="27">
        <v>0</v>
      </c>
      <c r="G116" s="27">
        <v>0</v>
      </c>
      <c r="H116" s="27">
        <v>470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34"/>
    </row>
    <row r="117" spans="1:16" ht="135">
      <c r="A117" s="22">
        <v>98</v>
      </c>
      <c r="B117" s="33" t="s">
        <v>75</v>
      </c>
      <c r="C117" s="27">
        <f t="shared" si="60"/>
        <v>111230.59999999999</v>
      </c>
      <c r="D117" s="27">
        <f>D118</f>
        <v>9441</v>
      </c>
      <c r="E117" s="27">
        <f t="shared" ref="E117:G117" si="73">E118</f>
        <v>9847.4</v>
      </c>
      <c r="F117" s="27">
        <f t="shared" si="73"/>
        <v>7063.9</v>
      </c>
      <c r="G117" s="27">
        <f t="shared" si="73"/>
        <v>12250.6</v>
      </c>
      <c r="H117" s="27">
        <f>H118</f>
        <v>9143.4</v>
      </c>
      <c r="I117" s="27">
        <f t="shared" ref="I117:N117" si="74">I118</f>
        <v>9988</v>
      </c>
      <c r="J117" s="27">
        <f t="shared" si="74"/>
        <v>10367.5</v>
      </c>
      <c r="K117" s="27">
        <f t="shared" si="74"/>
        <v>10782.2</v>
      </c>
      <c r="L117" s="27">
        <f t="shared" si="74"/>
        <v>10782.2</v>
      </c>
      <c r="M117" s="27">
        <f t="shared" si="74"/>
        <v>10782.2</v>
      </c>
      <c r="N117" s="27">
        <f t="shared" si="74"/>
        <v>10782.2</v>
      </c>
      <c r="O117" s="34" t="s">
        <v>87</v>
      </c>
    </row>
    <row r="118" spans="1:16">
      <c r="A118" s="22">
        <v>99</v>
      </c>
      <c r="B118" s="33" t="s">
        <v>10</v>
      </c>
      <c r="C118" s="27">
        <f t="shared" si="60"/>
        <v>111230.59999999999</v>
      </c>
      <c r="D118" s="27">
        <v>9441</v>
      </c>
      <c r="E118" s="27">
        <v>9847.4</v>
      </c>
      <c r="F118" s="27">
        <v>7063.9</v>
      </c>
      <c r="G118" s="27">
        <v>12250.6</v>
      </c>
      <c r="H118" s="27">
        <v>9143.4</v>
      </c>
      <c r="I118" s="27">
        <v>9988</v>
      </c>
      <c r="J118" s="27">
        <v>10367.5</v>
      </c>
      <c r="K118" s="27">
        <v>10782.2</v>
      </c>
      <c r="L118" s="27">
        <v>10782.2</v>
      </c>
      <c r="M118" s="27">
        <v>10782.2</v>
      </c>
      <c r="N118" s="27">
        <v>10782.2</v>
      </c>
      <c r="O118" s="34"/>
    </row>
    <row r="119" spans="1:16" ht="90" customHeight="1">
      <c r="A119" s="25" t="s">
        <v>99</v>
      </c>
      <c r="B119" s="33" t="s">
        <v>85</v>
      </c>
      <c r="C119" s="27">
        <f t="shared" si="60"/>
        <v>718.1</v>
      </c>
      <c r="D119" s="27">
        <f>D120</f>
        <v>0</v>
      </c>
      <c r="E119" s="27">
        <f t="shared" ref="E119:N119" si="75">E120</f>
        <v>0</v>
      </c>
      <c r="F119" s="27">
        <f t="shared" si="75"/>
        <v>0</v>
      </c>
      <c r="G119" s="27">
        <f t="shared" si="75"/>
        <v>619.6</v>
      </c>
      <c r="H119" s="27">
        <f t="shared" si="75"/>
        <v>98.5</v>
      </c>
      <c r="I119" s="27">
        <f t="shared" si="75"/>
        <v>0</v>
      </c>
      <c r="J119" s="27">
        <f t="shared" si="75"/>
        <v>0</v>
      </c>
      <c r="K119" s="27">
        <f t="shared" si="75"/>
        <v>0</v>
      </c>
      <c r="L119" s="27">
        <f t="shared" si="75"/>
        <v>0</v>
      </c>
      <c r="M119" s="27">
        <f t="shared" si="75"/>
        <v>0</v>
      </c>
      <c r="N119" s="27">
        <f t="shared" si="75"/>
        <v>0</v>
      </c>
      <c r="O119" s="34" t="s">
        <v>90</v>
      </c>
      <c r="P119" s="5"/>
    </row>
    <row r="120" spans="1:16">
      <c r="A120" s="25" t="s">
        <v>100</v>
      </c>
      <c r="B120" s="33" t="s">
        <v>10</v>
      </c>
      <c r="C120" s="27">
        <f t="shared" si="60"/>
        <v>718.1</v>
      </c>
      <c r="D120" s="27">
        <v>0</v>
      </c>
      <c r="E120" s="27">
        <v>0</v>
      </c>
      <c r="F120" s="27">
        <v>0</v>
      </c>
      <c r="G120" s="27">
        <v>619.6</v>
      </c>
      <c r="H120" s="27">
        <v>98.5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34"/>
    </row>
    <row r="121" spans="1:16" ht="48" customHeight="1">
      <c r="A121" s="25" t="s">
        <v>101</v>
      </c>
      <c r="B121" s="33" t="s">
        <v>76</v>
      </c>
      <c r="C121" s="27">
        <f t="shared" si="60"/>
        <v>5000</v>
      </c>
      <c r="D121" s="27">
        <v>0</v>
      </c>
      <c r="E121" s="27">
        <v>5000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34" t="s">
        <v>38</v>
      </c>
    </row>
    <row r="122" spans="1:16">
      <c r="A122" s="25" t="s">
        <v>102</v>
      </c>
      <c r="B122" s="36" t="s">
        <v>12</v>
      </c>
      <c r="C122" s="27">
        <f t="shared" si="60"/>
        <v>5000</v>
      </c>
      <c r="D122" s="27">
        <v>0</v>
      </c>
      <c r="E122" s="27">
        <v>5000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34"/>
    </row>
    <row r="123" spans="1:16">
      <c r="A123" s="22">
        <v>102</v>
      </c>
      <c r="B123" s="71" t="s">
        <v>127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6" ht="33.75" customHeight="1">
      <c r="A124" s="23">
        <v>103</v>
      </c>
      <c r="B124" s="33" t="s">
        <v>77</v>
      </c>
      <c r="C124" s="27">
        <f t="shared" ref="C124:C127" si="76">SUM(D124:N124)</f>
        <v>116212.79999999999</v>
      </c>
      <c r="D124" s="37">
        <f>D125+D126+D127</f>
        <v>5080.7</v>
      </c>
      <c r="E124" s="37">
        <f t="shared" ref="E124:N124" si="77">E125+E126+E127</f>
        <v>2946.1</v>
      </c>
      <c r="F124" s="37">
        <f t="shared" si="77"/>
        <v>9095.4000000000015</v>
      </c>
      <c r="G124" s="37">
        <f t="shared" si="77"/>
        <v>17048.400000000001</v>
      </c>
      <c r="H124" s="37">
        <f t="shared" si="77"/>
        <v>9438.9000000000015</v>
      </c>
      <c r="I124" s="37">
        <f t="shared" si="77"/>
        <v>11472.7</v>
      </c>
      <c r="J124" s="37">
        <f t="shared" si="77"/>
        <v>11847</v>
      </c>
      <c r="K124" s="37">
        <f t="shared" si="77"/>
        <v>12320.900000000001</v>
      </c>
      <c r="L124" s="37">
        <f t="shared" si="77"/>
        <v>12320.900000000001</v>
      </c>
      <c r="M124" s="37">
        <f t="shared" si="77"/>
        <v>12320.900000000001</v>
      </c>
      <c r="N124" s="37">
        <f t="shared" si="77"/>
        <v>12320.900000000001</v>
      </c>
      <c r="O124" s="34"/>
    </row>
    <row r="125" spans="1:16">
      <c r="A125" s="23">
        <v>104</v>
      </c>
      <c r="B125" s="33" t="s">
        <v>10</v>
      </c>
      <c r="C125" s="27">
        <f t="shared" si="76"/>
        <v>116212.79999999999</v>
      </c>
      <c r="D125" s="37">
        <f>D130</f>
        <v>5080.7</v>
      </c>
      <c r="E125" s="37">
        <f t="shared" ref="E125:N125" si="78">E130</f>
        <v>2946.1</v>
      </c>
      <c r="F125" s="37">
        <f t="shared" si="78"/>
        <v>9095.4000000000015</v>
      </c>
      <c r="G125" s="37">
        <f t="shared" si="78"/>
        <v>17048.400000000001</v>
      </c>
      <c r="H125" s="37">
        <f t="shared" si="78"/>
        <v>9438.9000000000015</v>
      </c>
      <c r="I125" s="37">
        <f t="shared" si="78"/>
        <v>11472.7</v>
      </c>
      <c r="J125" s="37">
        <f t="shared" si="78"/>
        <v>11847</v>
      </c>
      <c r="K125" s="37">
        <f t="shared" si="78"/>
        <v>12320.900000000001</v>
      </c>
      <c r="L125" s="37">
        <f t="shared" si="78"/>
        <v>12320.900000000001</v>
      </c>
      <c r="M125" s="37">
        <f t="shared" si="78"/>
        <v>12320.900000000001</v>
      </c>
      <c r="N125" s="37">
        <f t="shared" si="78"/>
        <v>12320.900000000001</v>
      </c>
      <c r="O125" s="34"/>
    </row>
    <row r="126" spans="1:16">
      <c r="A126" s="23">
        <v>105</v>
      </c>
      <c r="B126" s="33" t="s">
        <v>11</v>
      </c>
      <c r="C126" s="27">
        <f t="shared" si="76"/>
        <v>0</v>
      </c>
      <c r="D126" s="37">
        <f>D131</f>
        <v>0</v>
      </c>
      <c r="E126" s="37">
        <f t="shared" ref="E126:N126" si="79">E131</f>
        <v>0</v>
      </c>
      <c r="F126" s="37">
        <f t="shared" si="79"/>
        <v>0</v>
      </c>
      <c r="G126" s="37">
        <f t="shared" si="79"/>
        <v>0</v>
      </c>
      <c r="H126" s="37">
        <f t="shared" si="79"/>
        <v>0</v>
      </c>
      <c r="I126" s="37">
        <f t="shared" si="79"/>
        <v>0</v>
      </c>
      <c r="J126" s="37">
        <f t="shared" si="79"/>
        <v>0</v>
      </c>
      <c r="K126" s="37">
        <f t="shared" si="79"/>
        <v>0</v>
      </c>
      <c r="L126" s="37">
        <f t="shared" si="79"/>
        <v>0</v>
      </c>
      <c r="M126" s="37">
        <f t="shared" si="79"/>
        <v>0</v>
      </c>
      <c r="N126" s="37">
        <f t="shared" si="79"/>
        <v>0</v>
      </c>
      <c r="O126" s="34"/>
    </row>
    <row r="127" spans="1:16">
      <c r="A127" s="23">
        <v>106</v>
      </c>
      <c r="B127" s="33" t="s">
        <v>61</v>
      </c>
      <c r="C127" s="27">
        <f t="shared" si="76"/>
        <v>0</v>
      </c>
      <c r="D127" s="27">
        <f>D132</f>
        <v>0</v>
      </c>
      <c r="E127" s="27">
        <f t="shared" ref="E127:N127" si="80">E132</f>
        <v>0</v>
      </c>
      <c r="F127" s="27">
        <f t="shared" si="80"/>
        <v>0</v>
      </c>
      <c r="G127" s="27">
        <f t="shared" si="80"/>
        <v>0</v>
      </c>
      <c r="H127" s="27">
        <f t="shared" si="80"/>
        <v>0</v>
      </c>
      <c r="I127" s="27">
        <f t="shared" si="80"/>
        <v>0</v>
      </c>
      <c r="J127" s="27">
        <f t="shared" si="80"/>
        <v>0</v>
      </c>
      <c r="K127" s="27">
        <f t="shared" si="80"/>
        <v>0</v>
      </c>
      <c r="L127" s="27">
        <f t="shared" si="80"/>
        <v>0</v>
      </c>
      <c r="M127" s="27">
        <f t="shared" si="80"/>
        <v>0</v>
      </c>
      <c r="N127" s="27">
        <f t="shared" si="80"/>
        <v>0</v>
      </c>
      <c r="O127" s="34"/>
    </row>
    <row r="128" spans="1:16">
      <c r="A128" s="23">
        <v>107</v>
      </c>
      <c r="B128" s="81" t="s">
        <v>36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45">
      <c r="A129" s="23">
        <v>108</v>
      </c>
      <c r="B129" s="33" t="s">
        <v>78</v>
      </c>
      <c r="C129" s="27">
        <f t="shared" ref="C129:C149" si="81">SUM(D129:N129)</f>
        <v>116212.79999999999</v>
      </c>
      <c r="D129" s="37">
        <f>D130+D131+D132</f>
        <v>5080.7</v>
      </c>
      <c r="E129" s="37">
        <f t="shared" ref="E129:N129" si="82">E130+E131+E132</f>
        <v>2946.1</v>
      </c>
      <c r="F129" s="37">
        <f t="shared" si="82"/>
        <v>9095.4000000000015</v>
      </c>
      <c r="G129" s="37">
        <f t="shared" si="82"/>
        <v>17048.400000000001</v>
      </c>
      <c r="H129" s="37">
        <f t="shared" si="82"/>
        <v>9438.9000000000015</v>
      </c>
      <c r="I129" s="37">
        <f t="shared" si="82"/>
        <v>11472.7</v>
      </c>
      <c r="J129" s="37">
        <f t="shared" si="82"/>
        <v>11847</v>
      </c>
      <c r="K129" s="37">
        <f t="shared" si="82"/>
        <v>12320.900000000001</v>
      </c>
      <c r="L129" s="37">
        <f t="shared" si="82"/>
        <v>12320.900000000001</v>
      </c>
      <c r="M129" s="37">
        <f t="shared" si="82"/>
        <v>12320.900000000001</v>
      </c>
      <c r="N129" s="37">
        <f t="shared" si="82"/>
        <v>12320.900000000001</v>
      </c>
      <c r="O129" s="34"/>
    </row>
    <row r="130" spans="1:15">
      <c r="A130" s="23">
        <v>109</v>
      </c>
      <c r="B130" s="33" t="s">
        <v>10</v>
      </c>
      <c r="C130" s="27">
        <f t="shared" si="81"/>
        <v>116212.79999999999</v>
      </c>
      <c r="D130" s="37">
        <f t="shared" ref="D130:F130" si="83">D134+D137+D140+D143+D145</f>
        <v>5080.7</v>
      </c>
      <c r="E130" s="37">
        <f t="shared" si="83"/>
        <v>2946.1</v>
      </c>
      <c r="F130" s="37">
        <f t="shared" si="83"/>
        <v>9095.4000000000015</v>
      </c>
      <c r="G130" s="37">
        <f>G134+G137+G140+G143+G145</f>
        <v>17048.400000000001</v>
      </c>
      <c r="H130" s="37">
        <f>H134+H137+H140+H143+H145+H149</f>
        <v>9438.9000000000015</v>
      </c>
      <c r="I130" s="37">
        <f>I134+I137+I140+I143+I145+I149</f>
        <v>11472.7</v>
      </c>
      <c r="J130" s="37">
        <f>J134+J137+J140+J143+J145+J149</f>
        <v>11847</v>
      </c>
      <c r="K130" s="37">
        <f t="shared" ref="K130:N130" si="84">K134+K137+K140+K143+K145+K149</f>
        <v>12320.900000000001</v>
      </c>
      <c r="L130" s="37">
        <f t="shared" si="84"/>
        <v>12320.900000000001</v>
      </c>
      <c r="M130" s="37">
        <f t="shared" si="84"/>
        <v>12320.900000000001</v>
      </c>
      <c r="N130" s="37">
        <f t="shared" si="84"/>
        <v>12320.900000000001</v>
      </c>
      <c r="O130" s="34"/>
    </row>
    <row r="131" spans="1:15">
      <c r="A131" s="23">
        <v>110</v>
      </c>
      <c r="B131" s="33" t="s">
        <v>11</v>
      </c>
      <c r="C131" s="27">
        <f t="shared" si="81"/>
        <v>0</v>
      </c>
      <c r="D131" s="37">
        <f>D135+D141+D146</f>
        <v>0</v>
      </c>
      <c r="E131" s="37">
        <f t="shared" ref="E131:N131" si="85">E135+E141+E146</f>
        <v>0</v>
      </c>
      <c r="F131" s="37">
        <f t="shared" si="85"/>
        <v>0</v>
      </c>
      <c r="G131" s="37">
        <f t="shared" si="85"/>
        <v>0</v>
      </c>
      <c r="H131" s="37">
        <f t="shared" si="85"/>
        <v>0</v>
      </c>
      <c r="I131" s="37">
        <f t="shared" si="85"/>
        <v>0</v>
      </c>
      <c r="J131" s="37">
        <f t="shared" si="85"/>
        <v>0</v>
      </c>
      <c r="K131" s="37">
        <f t="shared" si="85"/>
        <v>0</v>
      </c>
      <c r="L131" s="37">
        <f t="shared" si="85"/>
        <v>0</v>
      </c>
      <c r="M131" s="37">
        <f t="shared" si="85"/>
        <v>0</v>
      </c>
      <c r="N131" s="37">
        <f t="shared" si="85"/>
        <v>0</v>
      </c>
      <c r="O131" s="34"/>
    </row>
    <row r="132" spans="1:15">
      <c r="A132" s="23">
        <v>111</v>
      </c>
      <c r="B132" s="33" t="s">
        <v>61</v>
      </c>
      <c r="C132" s="27">
        <f t="shared" si="81"/>
        <v>0</v>
      </c>
      <c r="D132" s="37">
        <f t="shared" ref="D132:N132" si="86">D147</f>
        <v>0</v>
      </c>
      <c r="E132" s="37">
        <f t="shared" si="86"/>
        <v>0</v>
      </c>
      <c r="F132" s="37">
        <f t="shared" si="86"/>
        <v>0</v>
      </c>
      <c r="G132" s="37">
        <f t="shared" si="86"/>
        <v>0</v>
      </c>
      <c r="H132" s="37">
        <f t="shared" si="86"/>
        <v>0</v>
      </c>
      <c r="I132" s="37">
        <f t="shared" si="86"/>
        <v>0</v>
      </c>
      <c r="J132" s="37">
        <f t="shared" si="86"/>
        <v>0</v>
      </c>
      <c r="K132" s="37">
        <f t="shared" si="86"/>
        <v>0</v>
      </c>
      <c r="L132" s="37">
        <f t="shared" si="86"/>
        <v>0</v>
      </c>
      <c r="M132" s="37">
        <f t="shared" si="86"/>
        <v>0</v>
      </c>
      <c r="N132" s="37">
        <f t="shared" si="86"/>
        <v>0</v>
      </c>
      <c r="O132" s="34"/>
    </row>
    <row r="133" spans="1:15" ht="75">
      <c r="A133" s="23">
        <v>112</v>
      </c>
      <c r="B133" s="33" t="s">
        <v>79</v>
      </c>
      <c r="C133" s="27">
        <f t="shared" si="81"/>
        <v>75883</v>
      </c>
      <c r="D133" s="27">
        <f>D134+D135</f>
        <v>4000</v>
      </c>
      <c r="E133" s="27">
        <f t="shared" ref="E133:N133" si="87">E134+E135</f>
        <v>2946.1</v>
      </c>
      <c r="F133" s="27">
        <f t="shared" si="87"/>
        <v>4500</v>
      </c>
      <c r="G133" s="27">
        <f t="shared" si="87"/>
        <v>5906</v>
      </c>
      <c r="H133" s="27">
        <f>H134+H135</f>
        <v>5886.8</v>
      </c>
      <c r="I133" s="27">
        <f t="shared" si="87"/>
        <v>8282.5</v>
      </c>
      <c r="J133" s="27">
        <f t="shared" si="87"/>
        <v>8597.2000000000007</v>
      </c>
      <c r="K133" s="27">
        <f t="shared" si="87"/>
        <v>8941.1</v>
      </c>
      <c r="L133" s="27">
        <f t="shared" si="87"/>
        <v>8941.1</v>
      </c>
      <c r="M133" s="27">
        <f t="shared" si="87"/>
        <v>8941.1</v>
      </c>
      <c r="N133" s="27">
        <f t="shared" si="87"/>
        <v>8941.1</v>
      </c>
      <c r="O133" s="34" t="s">
        <v>91</v>
      </c>
    </row>
    <row r="134" spans="1:15">
      <c r="A134" s="23">
        <v>113</v>
      </c>
      <c r="B134" s="33" t="s">
        <v>10</v>
      </c>
      <c r="C134" s="27">
        <f t="shared" si="81"/>
        <v>75883</v>
      </c>
      <c r="D134" s="27">
        <v>4000</v>
      </c>
      <c r="E134" s="27">
        <v>2946.1</v>
      </c>
      <c r="F134" s="27">
        <v>4500</v>
      </c>
      <c r="G134" s="27">
        <v>5906</v>
      </c>
      <c r="H134" s="27">
        <v>5886.8</v>
      </c>
      <c r="I134" s="27">
        <v>8282.5</v>
      </c>
      <c r="J134" s="27">
        <v>8597.2000000000007</v>
      </c>
      <c r="K134" s="27">
        <v>8941.1</v>
      </c>
      <c r="L134" s="27">
        <v>8941.1</v>
      </c>
      <c r="M134" s="27">
        <v>8941.1</v>
      </c>
      <c r="N134" s="27">
        <v>8941.1</v>
      </c>
      <c r="O134" s="34"/>
    </row>
    <row r="135" spans="1:15">
      <c r="A135" s="23">
        <v>114</v>
      </c>
      <c r="B135" s="33" t="s">
        <v>11</v>
      </c>
      <c r="C135" s="27">
        <f t="shared" si="81"/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34"/>
    </row>
    <row r="136" spans="1:15" ht="45">
      <c r="A136" s="22" t="s">
        <v>103</v>
      </c>
      <c r="B136" s="33" t="s">
        <v>84</v>
      </c>
      <c r="C136" s="27">
        <f t="shared" si="81"/>
        <v>1089.9000000000001</v>
      </c>
      <c r="D136" s="27">
        <f>D137+D138</f>
        <v>0</v>
      </c>
      <c r="E136" s="27">
        <f t="shared" ref="E136:N136" si="88">E137+E138</f>
        <v>0</v>
      </c>
      <c r="F136" s="27">
        <f t="shared" si="88"/>
        <v>0</v>
      </c>
      <c r="G136" s="27">
        <f t="shared" si="88"/>
        <v>997.6</v>
      </c>
      <c r="H136" s="27">
        <f t="shared" si="88"/>
        <v>92.3</v>
      </c>
      <c r="I136" s="27">
        <f t="shared" si="88"/>
        <v>0</v>
      </c>
      <c r="J136" s="27">
        <f t="shared" si="88"/>
        <v>0</v>
      </c>
      <c r="K136" s="27">
        <f t="shared" si="88"/>
        <v>0</v>
      </c>
      <c r="L136" s="27">
        <f t="shared" si="88"/>
        <v>0</v>
      </c>
      <c r="M136" s="27">
        <f t="shared" si="88"/>
        <v>0</v>
      </c>
      <c r="N136" s="27">
        <f t="shared" si="88"/>
        <v>0</v>
      </c>
      <c r="O136" s="34" t="s">
        <v>92</v>
      </c>
    </row>
    <row r="137" spans="1:15">
      <c r="A137" s="22"/>
      <c r="B137" s="33" t="s">
        <v>10</v>
      </c>
      <c r="C137" s="27">
        <f t="shared" si="81"/>
        <v>1089.9000000000001</v>
      </c>
      <c r="D137" s="27">
        <v>0</v>
      </c>
      <c r="E137" s="27">
        <v>0</v>
      </c>
      <c r="F137" s="27">
        <v>0</v>
      </c>
      <c r="G137" s="27">
        <v>997.6</v>
      </c>
      <c r="H137" s="27">
        <v>92.3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34"/>
    </row>
    <row r="138" spans="1:15">
      <c r="A138" s="22" t="s">
        <v>104</v>
      </c>
      <c r="B138" s="33" t="s">
        <v>11</v>
      </c>
      <c r="C138" s="27">
        <f t="shared" si="81"/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34"/>
    </row>
    <row r="139" spans="1:15" ht="60">
      <c r="A139" s="22">
        <v>115</v>
      </c>
      <c r="B139" s="17" t="s">
        <v>80</v>
      </c>
      <c r="C139" s="6">
        <f t="shared" si="81"/>
        <v>1767.8000000000002</v>
      </c>
      <c r="D139" s="6">
        <f>D140+D141</f>
        <v>1080.7</v>
      </c>
      <c r="E139" s="6">
        <f t="shared" ref="E139:N139" si="89">E140+E141</f>
        <v>0</v>
      </c>
      <c r="F139" s="6">
        <f t="shared" si="89"/>
        <v>0</v>
      </c>
      <c r="G139" s="6">
        <f t="shared" si="89"/>
        <v>687.1</v>
      </c>
      <c r="H139" s="6">
        <f t="shared" si="89"/>
        <v>0</v>
      </c>
      <c r="I139" s="6">
        <f t="shared" si="89"/>
        <v>0</v>
      </c>
      <c r="J139" s="6">
        <f t="shared" si="89"/>
        <v>0</v>
      </c>
      <c r="K139" s="6">
        <f t="shared" si="89"/>
        <v>0</v>
      </c>
      <c r="L139" s="6">
        <f t="shared" si="89"/>
        <v>0</v>
      </c>
      <c r="M139" s="6">
        <f t="shared" si="89"/>
        <v>0</v>
      </c>
      <c r="N139" s="6">
        <f t="shared" si="89"/>
        <v>0</v>
      </c>
      <c r="O139" s="9" t="s">
        <v>93</v>
      </c>
    </row>
    <row r="140" spans="1:15">
      <c r="A140" s="23">
        <v>116</v>
      </c>
      <c r="B140" s="17" t="s">
        <v>10</v>
      </c>
      <c r="C140" s="6">
        <f t="shared" si="81"/>
        <v>1767.8000000000002</v>
      </c>
      <c r="D140" s="6">
        <v>1080.7</v>
      </c>
      <c r="E140" s="6">
        <v>0</v>
      </c>
      <c r="F140" s="6">
        <v>0</v>
      </c>
      <c r="G140" s="6">
        <v>687.1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9"/>
    </row>
    <row r="141" spans="1:15">
      <c r="A141" s="23">
        <v>117</v>
      </c>
      <c r="B141" s="17" t="s">
        <v>11</v>
      </c>
      <c r="C141" s="6">
        <f t="shared" si="81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9"/>
    </row>
    <row r="142" spans="1:15" ht="105.75" customHeight="1">
      <c r="A142" s="23">
        <v>118</v>
      </c>
      <c r="B142" s="17" t="s">
        <v>81</v>
      </c>
      <c r="C142" s="6">
        <f t="shared" si="81"/>
        <v>1477.7</v>
      </c>
      <c r="D142" s="6">
        <f>D143</f>
        <v>0</v>
      </c>
      <c r="E142" s="6">
        <f t="shared" ref="E142:N142" si="90">E143</f>
        <v>0</v>
      </c>
      <c r="F142" s="6">
        <f t="shared" si="90"/>
        <v>136.30000000000001</v>
      </c>
      <c r="G142" s="6">
        <f t="shared" si="90"/>
        <v>374.5</v>
      </c>
      <c r="H142" s="27">
        <f t="shared" si="90"/>
        <v>76.099999999999994</v>
      </c>
      <c r="I142" s="6">
        <f t="shared" si="90"/>
        <v>190.2</v>
      </c>
      <c r="J142" s="6">
        <f t="shared" si="90"/>
        <v>135.80000000000001</v>
      </c>
      <c r="K142" s="6">
        <f t="shared" si="90"/>
        <v>141.19999999999999</v>
      </c>
      <c r="L142" s="6">
        <f t="shared" si="90"/>
        <v>141.19999999999999</v>
      </c>
      <c r="M142" s="6">
        <f t="shared" si="90"/>
        <v>141.19999999999999</v>
      </c>
      <c r="N142" s="6">
        <f t="shared" si="90"/>
        <v>141.19999999999999</v>
      </c>
      <c r="O142" s="9"/>
    </row>
    <row r="143" spans="1:15">
      <c r="A143" s="23">
        <v>119</v>
      </c>
      <c r="B143" s="17" t="s">
        <v>10</v>
      </c>
      <c r="C143" s="6">
        <f t="shared" si="81"/>
        <v>1477.7</v>
      </c>
      <c r="D143" s="6">
        <v>0</v>
      </c>
      <c r="E143" s="6">
        <v>0</v>
      </c>
      <c r="F143" s="6">
        <v>136.30000000000001</v>
      </c>
      <c r="G143" s="6">
        <v>374.5</v>
      </c>
      <c r="H143" s="27">
        <v>76.099999999999994</v>
      </c>
      <c r="I143" s="6">
        <v>190.2</v>
      </c>
      <c r="J143" s="6">
        <v>135.80000000000001</v>
      </c>
      <c r="K143" s="6">
        <v>141.19999999999999</v>
      </c>
      <c r="L143" s="6">
        <v>141.19999999999999</v>
      </c>
      <c r="M143" s="6">
        <v>141.19999999999999</v>
      </c>
      <c r="N143" s="6">
        <v>141.19999999999999</v>
      </c>
      <c r="O143" s="9"/>
    </row>
    <row r="144" spans="1:15" ht="285" customHeight="1">
      <c r="A144" s="23">
        <v>120</v>
      </c>
      <c r="B144" s="16" t="s">
        <v>82</v>
      </c>
      <c r="C144" s="6">
        <f t="shared" si="81"/>
        <v>35294.399999999994</v>
      </c>
      <c r="D144" s="6">
        <f t="shared" ref="D144:N144" si="91">D145+D146+D147</f>
        <v>0</v>
      </c>
      <c r="E144" s="6">
        <f t="shared" si="91"/>
        <v>0</v>
      </c>
      <c r="F144" s="6">
        <f t="shared" si="91"/>
        <v>4459.1000000000004</v>
      </c>
      <c r="G144" s="6">
        <f t="shared" si="91"/>
        <v>9083.2000000000007</v>
      </c>
      <c r="H144" s="27">
        <f t="shared" si="91"/>
        <v>2683.7</v>
      </c>
      <c r="I144" s="6">
        <f t="shared" si="91"/>
        <v>3000</v>
      </c>
      <c r="J144" s="6">
        <f t="shared" si="91"/>
        <v>3114</v>
      </c>
      <c r="K144" s="6">
        <f t="shared" si="91"/>
        <v>3238.6</v>
      </c>
      <c r="L144" s="6">
        <f t="shared" si="91"/>
        <v>3238.6</v>
      </c>
      <c r="M144" s="6">
        <f t="shared" si="91"/>
        <v>3238.6</v>
      </c>
      <c r="N144" s="6">
        <f t="shared" si="91"/>
        <v>3238.6</v>
      </c>
      <c r="O144" s="9" t="s">
        <v>94</v>
      </c>
    </row>
    <row r="145" spans="1:15">
      <c r="A145" s="23">
        <v>121</v>
      </c>
      <c r="B145" s="17" t="s">
        <v>10</v>
      </c>
      <c r="C145" s="6">
        <f t="shared" si="81"/>
        <v>35294.399999999994</v>
      </c>
      <c r="D145" s="6">
        <v>0</v>
      </c>
      <c r="E145" s="6">
        <v>0</v>
      </c>
      <c r="F145" s="6">
        <v>4459.1000000000004</v>
      </c>
      <c r="G145" s="6">
        <v>9083.2000000000007</v>
      </c>
      <c r="H145" s="27">
        <v>2683.7</v>
      </c>
      <c r="I145" s="6">
        <v>3000</v>
      </c>
      <c r="J145" s="6">
        <v>3114</v>
      </c>
      <c r="K145" s="6">
        <v>3238.6</v>
      </c>
      <c r="L145" s="6">
        <v>3238.6</v>
      </c>
      <c r="M145" s="6">
        <v>3238.6</v>
      </c>
      <c r="N145" s="6">
        <v>3238.6</v>
      </c>
      <c r="O145" s="9"/>
    </row>
    <row r="146" spans="1:15">
      <c r="A146" s="23">
        <v>122</v>
      </c>
      <c r="B146" s="17" t="s">
        <v>11</v>
      </c>
      <c r="C146" s="6">
        <f t="shared" si="81"/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9"/>
    </row>
    <row r="147" spans="1:15">
      <c r="A147" s="29">
        <v>123</v>
      </c>
      <c r="B147" s="30" t="s">
        <v>61</v>
      </c>
      <c r="C147" s="6">
        <f t="shared" si="81"/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9"/>
    </row>
    <row r="148" spans="1:15" ht="90">
      <c r="A148" s="29" t="s">
        <v>111</v>
      </c>
      <c r="B148" s="30" t="s">
        <v>119</v>
      </c>
      <c r="C148" s="6">
        <f t="shared" si="81"/>
        <v>700</v>
      </c>
      <c r="D148" s="6">
        <f>D149</f>
        <v>0</v>
      </c>
      <c r="E148" s="6">
        <f t="shared" ref="E148:N148" si="92">E149</f>
        <v>0</v>
      </c>
      <c r="F148" s="6">
        <f t="shared" si="92"/>
        <v>0</v>
      </c>
      <c r="G148" s="6">
        <f t="shared" si="92"/>
        <v>0</v>
      </c>
      <c r="H148" s="27">
        <f t="shared" si="92"/>
        <v>700</v>
      </c>
      <c r="I148" s="6">
        <f t="shared" si="92"/>
        <v>0</v>
      </c>
      <c r="J148" s="6">
        <f t="shared" si="92"/>
        <v>0</v>
      </c>
      <c r="K148" s="6">
        <f t="shared" si="92"/>
        <v>0</v>
      </c>
      <c r="L148" s="6">
        <f t="shared" si="92"/>
        <v>0</v>
      </c>
      <c r="M148" s="6">
        <f t="shared" si="92"/>
        <v>0</v>
      </c>
      <c r="N148" s="6">
        <f t="shared" si="92"/>
        <v>0</v>
      </c>
      <c r="O148" s="9" t="s">
        <v>118</v>
      </c>
    </row>
    <row r="149" spans="1:15">
      <c r="A149" s="29" t="s">
        <v>112</v>
      </c>
      <c r="B149" s="30" t="s">
        <v>10</v>
      </c>
      <c r="C149" s="6">
        <f t="shared" si="81"/>
        <v>700</v>
      </c>
      <c r="D149" s="6">
        <v>0</v>
      </c>
      <c r="E149" s="6">
        <v>0</v>
      </c>
      <c r="F149" s="6">
        <v>0</v>
      </c>
      <c r="G149" s="6">
        <v>0</v>
      </c>
      <c r="H149" s="27">
        <v>700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9"/>
    </row>
    <row r="150" spans="1:15" ht="30.75" customHeight="1">
      <c r="A150" s="23">
        <v>124</v>
      </c>
      <c r="B150" s="74" t="s">
        <v>128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5" ht="30">
      <c r="A151" s="23">
        <v>125</v>
      </c>
      <c r="B151" s="17" t="s">
        <v>18</v>
      </c>
      <c r="C151" s="6">
        <f t="shared" ref="C151:C152" si="93">SUM(D151:N151)</f>
        <v>57427.500000000015</v>
      </c>
      <c r="D151" s="7">
        <f>D152</f>
        <v>4250.5</v>
      </c>
      <c r="E151" s="7">
        <f>E154</f>
        <v>3114</v>
      </c>
      <c r="F151" s="7">
        <f>SUM(F152:F152)</f>
        <v>4060</v>
      </c>
      <c r="G151" s="7">
        <f>SUM(G152:G152)</f>
        <v>5861</v>
      </c>
      <c r="H151" s="7">
        <f>SUM(H152:H152)</f>
        <v>4548</v>
      </c>
      <c r="I151" s="7">
        <f>SUM(I152:I152)</f>
        <v>5600</v>
      </c>
      <c r="J151" s="7">
        <f>SUM(J152:J152)</f>
        <v>5812.7999999999993</v>
      </c>
      <c r="K151" s="7">
        <f t="shared" ref="K151:N151" si="94">SUM(K152:K152)</f>
        <v>6045.3</v>
      </c>
      <c r="L151" s="7">
        <f t="shared" si="94"/>
        <v>6045.3</v>
      </c>
      <c r="M151" s="7">
        <f t="shared" si="94"/>
        <v>6045.3</v>
      </c>
      <c r="N151" s="7">
        <f t="shared" si="94"/>
        <v>6045.3</v>
      </c>
      <c r="O151" s="9"/>
    </row>
    <row r="152" spans="1:15">
      <c r="A152" s="23">
        <v>126</v>
      </c>
      <c r="B152" s="17" t="s">
        <v>10</v>
      </c>
      <c r="C152" s="6">
        <f t="shared" si="93"/>
        <v>57427.500000000015</v>
      </c>
      <c r="D152" s="6">
        <f t="shared" ref="D152:N152" si="95">D155</f>
        <v>4250.5</v>
      </c>
      <c r="E152" s="6">
        <f>E155</f>
        <v>3114</v>
      </c>
      <c r="F152" s="6">
        <f t="shared" si="95"/>
        <v>4060</v>
      </c>
      <c r="G152" s="6">
        <f t="shared" si="95"/>
        <v>5861</v>
      </c>
      <c r="H152" s="6">
        <f t="shared" si="95"/>
        <v>4548</v>
      </c>
      <c r="I152" s="6">
        <f t="shared" si="95"/>
        <v>5600</v>
      </c>
      <c r="J152" s="6">
        <f t="shared" si="95"/>
        <v>5812.7999999999993</v>
      </c>
      <c r="K152" s="6">
        <f t="shared" si="95"/>
        <v>6045.3</v>
      </c>
      <c r="L152" s="6">
        <f t="shared" si="95"/>
        <v>6045.3</v>
      </c>
      <c r="M152" s="6">
        <f t="shared" si="95"/>
        <v>6045.3</v>
      </c>
      <c r="N152" s="6">
        <f t="shared" si="95"/>
        <v>6045.3</v>
      </c>
      <c r="O152" s="9"/>
    </row>
    <row r="153" spans="1:15">
      <c r="A153" s="23">
        <v>127</v>
      </c>
      <c r="B153" s="70" t="s">
        <v>36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</row>
    <row r="154" spans="1:15" ht="30">
      <c r="A154" s="23">
        <v>128</v>
      </c>
      <c r="B154" s="17" t="s">
        <v>50</v>
      </c>
      <c r="C154" s="6">
        <f t="shared" ref="C154:C163" si="96">SUM(D154:N154)</f>
        <v>57427.500000000015</v>
      </c>
      <c r="D154" s="7">
        <v>4250.5</v>
      </c>
      <c r="E154" s="7">
        <f>E156+E158+E162+E160</f>
        <v>3114</v>
      </c>
      <c r="F154" s="7">
        <f t="shared" ref="F154:N154" si="97">F155</f>
        <v>4060</v>
      </c>
      <c r="G154" s="7">
        <f t="shared" si="97"/>
        <v>5861</v>
      </c>
      <c r="H154" s="7">
        <f t="shared" si="97"/>
        <v>4548</v>
      </c>
      <c r="I154" s="7">
        <f t="shared" si="97"/>
        <v>5600</v>
      </c>
      <c r="J154" s="7">
        <f t="shared" si="97"/>
        <v>5812.7999999999993</v>
      </c>
      <c r="K154" s="7">
        <f t="shared" si="97"/>
        <v>6045.3</v>
      </c>
      <c r="L154" s="7">
        <f t="shared" si="97"/>
        <v>6045.3</v>
      </c>
      <c r="M154" s="7">
        <f t="shared" si="97"/>
        <v>6045.3</v>
      </c>
      <c r="N154" s="7">
        <f t="shared" si="97"/>
        <v>6045.3</v>
      </c>
      <c r="O154" s="9"/>
    </row>
    <row r="155" spans="1:15">
      <c r="A155" s="23">
        <v>129</v>
      </c>
      <c r="B155" s="17" t="s">
        <v>10</v>
      </c>
      <c r="C155" s="6">
        <f t="shared" si="96"/>
        <v>57427.500000000015</v>
      </c>
      <c r="D155" s="7">
        <v>4250.5</v>
      </c>
      <c r="E155" s="7">
        <f>E157+E159+E163+E161</f>
        <v>3114</v>
      </c>
      <c r="F155" s="7">
        <f>F157+F159+F161+F163</f>
        <v>4060</v>
      </c>
      <c r="G155" s="7">
        <f t="shared" ref="G155:N155" si="98">G157+G159+G161+G163</f>
        <v>5861</v>
      </c>
      <c r="H155" s="7">
        <f t="shared" si="98"/>
        <v>4548</v>
      </c>
      <c r="I155" s="7">
        <f t="shared" si="98"/>
        <v>5600</v>
      </c>
      <c r="J155" s="7">
        <f t="shared" si="98"/>
        <v>5812.7999999999993</v>
      </c>
      <c r="K155" s="7">
        <f t="shared" si="98"/>
        <v>6045.3</v>
      </c>
      <c r="L155" s="7">
        <f t="shared" si="98"/>
        <v>6045.3</v>
      </c>
      <c r="M155" s="7">
        <f t="shared" si="98"/>
        <v>6045.3</v>
      </c>
      <c r="N155" s="7">
        <f t="shared" si="98"/>
        <v>6045.3</v>
      </c>
      <c r="O155" s="9"/>
    </row>
    <row r="156" spans="1:15" ht="60">
      <c r="A156" s="23">
        <v>130</v>
      </c>
      <c r="B156" s="17" t="s">
        <v>41</v>
      </c>
      <c r="C156" s="6">
        <f t="shared" si="96"/>
        <v>32545.399999999994</v>
      </c>
      <c r="D156" s="10">
        <f>D157</f>
        <v>2303</v>
      </c>
      <c r="E156" s="10">
        <f t="shared" ref="E156:N156" si="99">E157</f>
        <v>1789</v>
      </c>
      <c r="F156" s="10">
        <f t="shared" si="99"/>
        <v>2572</v>
      </c>
      <c r="G156" s="10">
        <f t="shared" si="99"/>
        <v>3813</v>
      </c>
      <c r="H156" s="10">
        <f t="shared" si="99"/>
        <v>3000</v>
      </c>
      <c r="I156" s="10">
        <f t="shared" si="99"/>
        <v>3000</v>
      </c>
      <c r="J156" s="10">
        <f t="shared" si="99"/>
        <v>3114</v>
      </c>
      <c r="K156" s="10">
        <f t="shared" si="99"/>
        <v>3238.6</v>
      </c>
      <c r="L156" s="10">
        <f t="shared" si="99"/>
        <v>3238.6</v>
      </c>
      <c r="M156" s="10">
        <f t="shared" si="99"/>
        <v>3238.6</v>
      </c>
      <c r="N156" s="10">
        <f t="shared" si="99"/>
        <v>3238.6</v>
      </c>
      <c r="O156" s="9" t="s">
        <v>95</v>
      </c>
    </row>
    <row r="157" spans="1:15" ht="15.75">
      <c r="A157" s="23">
        <v>131</v>
      </c>
      <c r="B157" s="11" t="s">
        <v>10</v>
      </c>
      <c r="C157" s="6">
        <f t="shared" si="96"/>
        <v>32545.399999999994</v>
      </c>
      <c r="D157" s="10">
        <v>2303</v>
      </c>
      <c r="E157" s="10">
        <v>1789</v>
      </c>
      <c r="F157" s="10">
        <v>2572</v>
      </c>
      <c r="G157" s="10">
        <v>3813</v>
      </c>
      <c r="H157" s="10">
        <v>3000</v>
      </c>
      <c r="I157" s="10">
        <v>3000</v>
      </c>
      <c r="J157" s="10">
        <v>3114</v>
      </c>
      <c r="K157" s="10">
        <v>3238.6</v>
      </c>
      <c r="L157" s="10">
        <v>3238.6</v>
      </c>
      <c r="M157" s="10">
        <v>3238.6</v>
      </c>
      <c r="N157" s="10">
        <v>3238.6</v>
      </c>
      <c r="O157" s="12"/>
    </row>
    <row r="158" spans="1:15" ht="189" customHeight="1">
      <c r="A158" s="23">
        <v>132</v>
      </c>
      <c r="B158" s="17" t="s">
        <v>60</v>
      </c>
      <c r="C158" s="6">
        <f t="shared" si="96"/>
        <v>16286.800000000001</v>
      </c>
      <c r="D158" s="10">
        <f>D159</f>
        <v>1400</v>
      </c>
      <c r="E158" s="10">
        <f t="shared" ref="E158:N158" si="100">E159</f>
        <v>1050</v>
      </c>
      <c r="F158" s="10">
        <f t="shared" si="100"/>
        <v>600</v>
      </c>
      <c r="G158" s="10">
        <f t="shared" si="100"/>
        <v>948</v>
      </c>
      <c r="H158" s="10">
        <f t="shared" si="100"/>
        <v>848</v>
      </c>
      <c r="I158" s="10">
        <f t="shared" si="100"/>
        <v>1800</v>
      </c>
      <c r="J158" s="10">
        <f t="shared" si="100"/>
        <v>1868.4</v>
      </c>
      <c r="K158" s="10">
        <f t="shared" si="100"/>
        <v>1943.1</v>
      </c>
      <c r="L158" s="10">
        <f t="shared" si="100"/>
        <v>1943.1</v>
      </c>
      <c r="M158" s="10">
        <f t="shared" si="100"/>
        <v>1943.1</v>
      </c>
      <c r="N158" s="10">
        <f t="shared" si="100"/>
        <v>1943.1</v>
      </c>
      <c r="O158" s="9" t="s">
        <v>96</v>
      </c>
    </row>
    <row r="159" spans="1:15">
      <c r="A159" s="23">
        <v>133</v>
      </c>
      <c r="B159" s="17" t="s">
        <v>10</v>
      </c>
      <c r="C159" s="6">
        <f t="shared" si="96"/>
        <v>16286.800000000001</v>
      </c>
      <c r="D159" s="10">
        <v>1400</v>
      </c>
      <c r="E159" s="10">
        <v>1050</v>
      </c>
      <c r="F159" s="10">
        <v>600</v>
      </c>
      <c r="G159" s="10">
        <v>948</v>
      </c>
      <c r="H159" s="10">
        <v>848</v>
      </c>
      <c r="I159" s="10">
        <v>1800</v>
      </c>
      <c r="J159" s="10">
        <v>1868.4</v>
      </c>
      <c r="K159" s="10">
        <v>1943.1</v>
      </c>
      <c r="L159" s="10">
        <v>1943.1</v>
      </c>
      <c r="M159" s="10">
        <v>1943.1</v>
      </c>
      <c r="N159" s="10">
        <v>1943.1</v>
      </c>
      <c r="O159" s="12"/>
    </row>
    <row r="160" spans="1:15" ht="105">
      <c r="A160" s="23">
        <v>134</v>
      </c>
      <c r="B160" s="17" t="s">
        <v>42</v>
      </c>
      <c r="C160" s="6">
        <f t="shared" si="96"/>
        <v>7327.8000000000011</v>
      </c>
      <c r="D160" s="10">
        <f>D161</f>
        <v>300</v>
      </c>
      <c r="E160" s="10">
        <f t="shared" ref="E160:N160" si="101">E161</f>
        <v>0</v>
      </c>
      <c r="F160" s="10">
        <f t="shared" si="101"/>
        <v>528</v>
      </c>
      <c r="G160" s="10">
        <f t="shared" si="101"/>
        <v>715</v>
      </c>
      <c r="H160" s="10">
        <f t="shared" si="101"/>
        <v>700</v>
      </c>
      <c r="I160" s="10">
        <f t="shared" si="101"/>
        <v>800</v>
      </c>
      <c r="J160" s="10">
        <f t="shared" si="101"/>
        <v>830.4</v>
      </c>
      <c r="K160" s="10">
        <f t="shared" si="101"/>
        <v>863.6</v>
      </c>
      <c r="L160" s="10">
        <f t="shared" si="101"/>
        <v>863.6</v>
      </c>
      <c r="M160" s="10">
        <f t="shared" si="101"/>
        <v>863.6</v>
      </c>
      <c r="N160" s="10">
        <f t="shared" si="101"/>
        <v>863.6</v>
      </c>
      <c r="O160" s="9" t="s">
        <v>88</v>
      </c>
    </row>
    <row r="161" spans="1:15">
      <c r="A161" s="23">
        <v>135</v>
      </c>
      <c r="B161" s="17" t="s">
        <v>10</v>
      </c>
      <c r="C161" s="6">
        <f t="shared" si="96"/>
        <v>7327.8000000000011</v>
      </c>
      <c r="D161" s="10">
        <v>300</v>
      </c>
      <c r="E161" s="10">
        <v>0</v>
      </c>
      <c r="F161" s="10">
        <v>528</v>
      </c>
      <c r="G161" s="10">
        <v>715</v>
      </c>
      <c r="H161" s="10">
        <v>700</v>
      </c>
      <c r="I161" s="10">
        <v>800</v>
      </c>
      <c r="J161" s="10">
        <v>830.4</v>
      </c>
      <c r="K161" s="10">
        <v>863.6</v>
      </c>
      <c r="L161" s="10">
        <v>863.6</v>
      </c>
      <c r="M161" s="10">
        <v>863.6</v>
      </c>
      <c r="N161" s="10">
        <v>863.6</v>
      </c>
      <c r="O161" s="9"/>
    </row>
    <row r="162" spans="1:15" ht="60">
      <c r="A162" s="23">
        <v>136</v>
      </c>
      <c r="B162" s="17" t="s">
        <v>43</v>
      </c>
      <c r="C162" s="6">
        <f t="shared" si="96"/>
        <v>1267.5</v>
      </c>
      <c r="D162" s="10">
        <f>D163</f>
        <v>247.5</v>
      </c>
      <c r="E162" s="10">
        <f t="shared" ref="E162:N162" si="102">E163</f>
        <v>275</v>
      </c>
      <c r="F162" s="10">
        <f t="shared" si="102"/>
        <v>360</v>
      </c>
      <c r="G162" s="10">
        <f t="shared" si="102"/>
        <v>385</v>
      </c>
      <c r="H162" s="28">
        <f t="shared" si="102"/>
        <v>0</v>
      </c>
      <c r="I162" s="10">
        <f t="shared" si="102"/>
        <v>0</v>
      </c>
      <c r="J162" s="10">
        <f t="shared" si="102"/>
        <v>0</v>
      </c>
      <c r="K162" s="10">
        <f t="shared" si="102"/>
        <v>0</v>
      </c>
      <c r="L162" s="10">
        <f t="shared" si="102"/>
        <v>0</v>
      </c>
      <c r="M162" s="10">
        <f t="shared" si="102"/>
        <v>0</v>
      </c>
      <c r="N162" s="10">
        <f t="shared" si="102"/>
        <v>0</v>
      </c>
      <c r="O162" s="9" t="s">
        <v>97</v>
      </c>
    </row>
    <row r="163" spans="1:15">
      <c r="A163" s="23">
        <v>137</v>
      </c>
      <c r="B163" s="17" t="s">
        <v>10</v>
      </c>
      <c r="C163" s="6">
        <f t="shared" si="96"/>
        <v>1267.5</v>
      </c>
      <c r="D163" s="10">
        <v>247.5</v>
      </c>
      <c r="E163" s="10">
        <v>275</v>
      </c>
      <c r="F163" s="10">
        <v>360</v>
      </c>
      <c r="G163" s="10">
        <v>385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2"/>
    </row>
    <row r="164" spans="1:15">
      <c r="A164" s="23">
        <v>138</v>
      </c>
      <c r="B164" s="74" t="s">
        <v>133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ht="30">
      <c r="A165" s="23">
        <v>139</v>
      </c>
      <c r="B165" s="17" t="s">
        <v>19</v>
      </c>
      <c r="C165" s="7">
        <f t="shared" ref="C165:C182" si="103">SUM(D165:N165)</f>
        <v>4150</v>
      </c>
      <c r="D165" s="10">
        <f t="shared" ref="D165:N166" si="104">D168</f>
        <v>4150</v>
      </c>
      <c r="E165" s="10">
        <f t="shared" si="104"/>
        <v>0</v>
      </c>
      <c r="F165" s="10">
        <f t="shared" si="104"/>
        <v>0</v>
      </c>
      <c r="G165" s="10">
        <f t="shared" si="104"/>
        <v>0</v>
      </c>
      <c r="H165" s="10">
        <f t="shared" si="104"/>
        <v>0</v>
      </c>
      <c r="I165" s="10">
        <f t="shared" si="104"/>
        <v>0</v>
      </c>
      <c r="J165" s="10">
        <f t="shared" si="104"/>
        <v>0</v>
      </c>
      <c r="K165" s="10">
        <f t="shared" si="104"/>
        <v>0</v>
      </c>
      <c r="L165" s="10">
        <f t="shared" si="104"/>
        <v>0</v>
      </c>
      <c r="M165" s="10">
        <f t="shared" si="104"/>
        <v>0</v>
      </c>
      <c r="N165" s="10">
        <f t="shared" si="104"/>
        <v>0</v>
      </c>
      <c r="O165" s="12"/>
    </row>
    <row r="166" spans="1:15">
      <c r="A166" s="23">
        <v>140</v>
      </c>
      <c r="B166" s="17" t="s">
        <v>10</v>
      </c>
      <c r="C166" s="7">
        <f t="shared" si="103"/>
        <v>4150</v>
      </c>
      <c r="D166" s="10">
        <f t="shared" si="104"/>
        <v>4150</v>
      </c>
      <c r="E166" s="10">
        <f t="shared" si="104"/>
        <v>0</v>
      </c>
      <c r="F166" s="10">
        <f t="shared" si="104"/>
        <v>0</v>
      </c>
      <c r="G166" s="10">
        <f t="shared" si="104"/>
        <v>0</v>
      </c>
      <c r="H166" s="10">
        <f t="shared" si="104"/>
        <v>0</v>
      </c>
      <c r="I166" s="10">
        <f t="shared" si="104"/>
        <v>0</v>
      </c>
      <c r="J166" s="10">
        <f t="shared" si="104"/>
        <v>0</v>
      </c>
      <c r="K166" s="10">
        <f t="shared" si="104"/>
        <v>0</v>
      </c>
      <c r="L166" s="10">
        <f t="shared" si="104"/>
        <v>0</v>
      </c>
      <c r="M166" s="10">
        <f t="shared" si="104"/>
        <v>0</v>
      </c>
      <c r="N166" s="10">
        <f t="shared" si="104"/>
        <v>0</v>
      </c>
      <c r="O166" s="12"/>
    </row>
    <row r="167" spans="1:15">
      <c r="A167" s="23">
        <v>141</v>
      </c>
      <c r="B167" s="70" t="s">
        <v>36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</row>
    <row r="168" spans="1:15" ht="30">
      <c r="A168" s="23">
        <v>142</v>
      </c>
      <c r="B168" s="17" t="s">
        <v>51</v>
      </c>
      <c r="C168" s="7">
        <f t="shared" si="103"/>
        <v>4150</v>
      </c>
      <c r="D168" s="10">
        <f t="shared" ref="D168:N168" si="105">D169</f>
        <v>4150</v>
      </c>
      <c r="E168" s="10">
        <f t="shared" si="105"/>
        <v>0</v>
      </c>
      <c r="F168" s="10">
        <f t="shared" si="105"/>
        <v>0</v>
      </c>
      <c r="G168" s="10">
        <f t="shared" si="105"/>
        <v>0</v>
      </c>
      <c r="H168" s="10">
        <f t="shared" si="105"/>
        <v>0</v>
      </c>
      <c r="I168" s="10">
        <f t="shared" si="105"/>
        <v>0</v>
      </c>
      <c r="J168" s="10">
        <f t="shared" si="105"/>
        <v>0</v>
      </c>
      <c r="K168" s="10">
        <f t="shared" si="105"/>
        <v>0</v>
      </c>
      <c r="L168" s="10">
        <f t="shared" si="105"/>
        <v>0</v>
      </c>
      <c r="M168" s="10">
        <f t="shared" si="105"/>
        <v>0</v>
      </c>
      <c r="N168" s="10">
        <f t="shared" si="105"/>
        <v>0</v>
      </c>
      <c r="O168" s="23"/>
    </row>
    <row r="169" spans="1:15">
      <c r="A169" s="23">
        <v>143</v>
      </c>
      <c r="B169" s="17" t="s">
        <v>10</v>
      </c>
      <c r="C169" s="8">
        <f t="shared" si="103"/>
        <v>4150</v>
      </c>
      <c r="D169" s="10">
        <f t="shared" ref="D169:N169" si="106">SUM(D171+D173+D175+D177+D179+D181+D183)</f>
        <v>4150</v>
      </c>
      <c r="E169" s="10">
        <f t="shared" si="106"/>
        <v>0</v>
      </c>
      <c r="F169" s="10">
        <f t="shared" si="106"/>
        <v>0</v>
      </c>
      <c r="G169" s="10">
        <f t="shared" si="106"/>
        <v>0</v>
      </c>
      <c r="H169" s="10">
        <f t="shared" si="106"/>
        <v>0</v>
      </c>
      <c r="I169" s="10">
        <f t="shared" si="106"/>
        <v>0</v>
      </c>
      <c r="J169" s="10">
        <f t="shared" si="106"/>
        <v>0</v>
      </c>
      <c r="K169" s="10">
        <f t="shared" si="106"/>
        <v>0</v>
      </c>
      <c r="L169" s="10">
        <f t="shared" si="106"/>
        <v>0</v>
      </c>
      <c r="M169" s="10">
        <f t="shared" si="106"/>
        <v>0</v>
      </c>
      <c r="N169" s="10">
        <f t="shared" si="106"/>
        <v>0</v>
      </c>
      <c r="O169" s="23"/>
    </row>
    <row r="170" spans="1:15" ht="60">
      <c r="A170" s="23">
        <v>144</v>
      </c>
      <c r="B170" s="17" t="s">
        <v>44</v>
      </c>
      <c r="C170" s="7">
        <f t="shared" si="103"/>
        <v>2200</v>
      </c>
      <c r="D170" s="7">
        <v>2200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12" t="s">
        <v>98</v>
      </c>
    </row>
    <row r="171" spans="1:15">
      <c r="A171" s="23">
        <v>145</v>
      </c>
      <c r="B171" s="17" t="s">
        <v>10</v>
      </c>
      <c r="C171" s="7">
        <f t="shared" si="103"/>
        <v>2200</v>
      </c>
      <c r="D171" s="7">
        <v>2200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12"/>
    </row>
    <row r="172" spans="1:15" ht="90">
      <c r="A172" s="23">
        <v>146</v>
      </c>
      <c r="B172" s="17" t="s">
        <v>45</v>
      </c>
      <c r="C172" s="7">
        <f t="shared" si="103"/>
        <v>150</v>
      </c>
      <c r="D172" s="7">
        <f>D173</f>
        <v>150</v>
      </c>
      <c r="E172" s="7">
        <f t="shared" ref="E172:N172" si="107">E173</f>
        <v>0</v>
      </c>
      <c r="F172" s="7">
        <f t="shared" si="107"/>
        <v>0</v>
      </c>
      <c r="G172" s="7">
        <f t="shared" si="107"/>
        <v>0</v>
      </c>
      <c r="H172" s="7">
        <f t="shared" si="107"/>
        <v>0</v>
      </c>
      <c r="I172" s="7">
        <f t="shared" si="107"/>
        <v>0</v>
      </c>
      <c r="J172" s="7">
        <f t="shared" si="107"/>
        <v>0</v>
      </c>
      <c r="K172" s="7">
        <f t="shared" si="107"/>
        <v>0</v>
      </c>
      <c r="L172" s="7">
        <f t="shared" si="107"/>
        <v>0</v>
      </c>
      <c r="M172" s="7">
        <f t="shared" si="107"/>
        <v>0</v>
      </c>
      <c r="N172" s="7">
        <f t="shared" si="107"/>
        <v>0</v>
      </c>
      <c r="O172" s="12" t="s">
        <v>55</v>
      </c>
    </row>
    <row r="173" spans="1:15">
      <c r="A173" s="23">
        <v>147</v>
      </c>
      <c r="B173" s="17" t="s">
        <v>10</v>
      </c>
      <c r="C173" s="7">
        <f t="shared" si="103"/>
        <v>150</v>
      </c>
      <c r="D173" s="7">
        <v>150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12"/>
    </row>
    <row r="174" spans="1:15" ht="75.75" customHeight="1">
      <c r="A174" s="23">
        <v>148</v>
      </c>
      <c r="B174" s="17" t="s">
        <v>46</v>
      </c>
      <c r="C174" s="7">
        <f t="shared" si="103"/>
        <v>300</v>
      </c>
      <c r="D174" s="7">
        <f>D175</f>
        <v>300</v>
      </c>
      <c r="E174" s="7">
        <f t="shared" ref="E174:N174" si="108">E175</f>
        <v>0</v>
      </c>
      <c r="F174" s="7">
        <f t="shared" si="108"/>
        <v>0</v>
      </c>
      <c r="G174" s="7">
        <f t="shared" si="108"/>
        <v>0</v>
      </c>
      <c r="H174" s="7">
        <f t="shared" si="108"/>
        <v>0</v>
      </c>
      <c r="I174" s="7">
        <f t="shared" si="108"/>
        <v>0</v>
      </c>
      <c r="J174" s="7">
        <f t="shared" si="108"/>
        <v>0</v>
      </c>
      <c r="K174" s="7">
        <f t="shared" si="108"/>
        <v>0</v>
      </c>
      <c r="L174" s="7">
        <f t="shared" si="108"/>
        <v>0</v>
      </c>
      <c r="M174" s="7">
        <f t="shared" si="108"/>
        <v>0</v>
      </c>
      <c r="N174" s="7">
        <f t="shared" si="108"/>
        <v>0</v>
      </c>
      <c r="O174" s="12" t="s">
        <v>54</v>
      </c>
    </row>
    <row r="175" spans="1:15">
      <c r="A175" s="23">
        <v>149</v>
      </c>
      <c r="B175" s="17" t="s">
        <v>10</v>
      </c>
      <c r="C175" s="7">
        <f t="shared" si="103"/>
        <v>300</v>
      </c>
      <c r="D175" s="7">
        <v>300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12"/>
    </row>
    <row r="176" spans="1:15" ht="74.25" customHeight="1">
      <c r="A176" s="23">
        <v>150</v>
      </c>
      <c r="B176" s="17" t="s">
        <v>47</v>
      </c>
      <c r="C176" s="7">
        <f t="shared" si="103"/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12" t="s">
        <v>53</v>
      </c>
    </row>
    <row r="177" spans="1:15">
      <c r="A177" s="23">
        <v>151</v>
      </c>
      <c r="B177" s="17" t="s">
        <v>10</v>
      </c>
      <c r="C177" s="7">
        <f t="shared" si="103"/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12"/>
    </row>
    <row r="178" spans="1:15" ht="75.75" customHeight="1">
      <c r="A178" s="23">
        <v>152</v>
      </c>
      <c r="B178" s="17" t="s">
        <v>48</v>
      </c>
      <c r="C178" s="7">
        <f t="shared" si="103"/>
        <v>900</v>
      </c>
      <c r="D178" s="7">
        <f>D179</f>
        <v>900</v>
      </c>
      <c r="E178" s="7">
        <f t="shared" ref="E178:N178" si="109">E179</f>
        <v>0</v>
      </c>
      <c r="F178" s="7">
        <f t="shared" si="109"/>
        <v>0</v>
      </c>
      <c r="G178" s="7">
        <f t="shared" si="109"/>
        <v>0</v>
      </c>
      <c r="H178" s="7">
        <f t="shared" si="109"/>
        <v>0</v>
      </c>
      <c r="I178" s="7">
        <f t="shared" si="109"/>
        <v>0</v>
      </c>
      <c r="J178" s="7">
        <f t="shared" si="109"/>
        <v>0</v>
      </c>
      <c r="K178" s="7">
        <f t="shared" si="109"/>
        <v>0</v>
      </c>
      <c r="L178" s="7">
        <f t="shared" si="109"/>
        <v>0</v>
      </c>
      <c r="M178" s="7">
        <f t="shared" si="109"/>
        <v>0</v>
      </c>
      <c r="N178" s="7">
        <f t="shared" si="109"/>
        <v>0</v>
      </c>
      <c r="O178" s="12" t="s">
        <v>62</v>
      </c>
    </row>
    <row r="179" spans="1:15">
      <c r="A179" s="23">
        <v>153</v>
      </c>
      <c r="B179" s="17" t="s">
        <v>10</v>
      </c>
      <c r="C179" s="7">
        <f t="shared" si="103"/>
        <v>900</v>
      </c>
      <c r="D179" s="7">
        <v>900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12"/>
    </row>
    <row r="180" spans="1:15" ht="60">
      <c r="A180" s="23">
        <v>154</v>
      </c>
      <c r="B180" s="17" t="s">
        <v>49</v>
      </c>
      <c r="C180" s="7">
        <f t="shared" si="103"/>
        <v>0</v>
      </c>
      <c r="D180" s="7">
        <f>D181</f>
        <v>0</v>
      </c>
      <c r="E180" s="7">
        <f t="shared" ref="E180:N180" si="110">E181</f>
        <v>0</v>
      </c>
      <c r="F180" s="7">
        <f t="shared" si="110"/>
        <v>0</v>
      </c>
      <c r="G180" s="7">
        <f t="shared" si="110"/>
        <v>0</v>
      </c>
      <c r="H180" s="7">
        <f t="shared" si="110"/>
        <v>0</v>
      </c>
      <c r="I180" s="7">
        <f t="shared" si="110"/>
        <v>0</v>
      </c>
      <c r="J180" s="7">
        <f t="shared" si="110"/>
        <v>0</v>
      </c>
      <c r="K180" s="7">
        <f t="shared" si="110"/>
        <v>0</v>
      </c>
      <c r="L180" s="7">
        <f t="shared" si="110"/>
        <v>0</v>
      </c>
      <c r="M180" s="7">
        <f t="shared" si="110"/>
        <v>0</v>
      </c>
      <c r="N180" s="7">
        <f t="shared" si="110"/>
        <v>0</v>
      </c>
      <c r="O180" s="12" t="s">
        <v>63</v>
      </c>
    </row>
    <row r="181" spans="1:15">
      <c r="A181" s="23">
        <v>155</v>
      </c>
      <c r="B181" s="17" t="s">
        <v>10</v>
      </c>
      <c r="C181" s="7">
        <f t="shared" si="103"/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12"/>
    </row>
    <row r="182" spans="1:15" ht="60">
      <c r="A182" s="23">
        <v>156</v>
      </c>
      <c r="B182" s="17" t="s">
        <v>52</v>
      </c>
      <c r="C182" s="7">
        <f t="shared" si="103"/>
        <v>600</v>
      </c>
      <c r="D182" s="7">
        <f>D183</f>
        <v>600</v>
      </c>
      <c r="E182" s="7">
        <f t="shared" ref="E182:N182" si="111">E183</f>
        <v>0</v>
      </c>
      <c r="F182" s="7">
        <f t="shared" si="111"/>
        <v>0</v>
      </c>
      <c r="G182" s="7">
        <f t="shared" si="111"/>
        <v>0</v>
      </c>
      <c r="H182" s="7">
        <f t="shared" si="111"/>
        <v>0</v>
      </c>
      <c r="I182" s="7">
        <f t="shared" si="111"/>
        <v>0</v>
      </c>
      <c r="J182" s="7">
        <f t="shared" si="111"/>
        <v>0</v>
      </c>
      <c r="K182" s="7">
        <f t="shared" si="111"/>
        <v>0</v>
      </c>
      <c r="L182" s="7">
        <f t="shared" si="111"/>
        <v>0</v>
      </c>
      <c r="M182" s="7">
        <f t="shared" si="111"/>
        <v>0</v>
      </c>
      <c r="N182" s="7">
        <f t="shared" si="111"/>
        <v>0</v>
      </c>
      <c r="O182" s="12" t="s">
        <v>89</v>
      </c>
    </row>
    <row r="183" spans="1:15">
      <c r="A183" s="23">
        <v>157</v>
      </c>
      <c r="B183" s="17" t="s">
        <v>10</v>
      </c>
      <c r="C183" s="7">
        <f t="shared" ref="C183" si="112">SUM(D183:J183)</f>
        <v>600</v>
      </c>
      <c r="D183" s="7">
        <v>600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12"/>
    </row>
    <row r="184" spans="1:15">
      <c r="A184" s="14"/>
      <c r="B184" s="2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5">
      <c r="A185" s="14"/>
      <c r="B185" s="20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5">
      <c r="A186" s="14"/>
      <c r="B186" s="20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5">
      <c r="A187" s="14"/>
      <c r="B187" s="20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</sheetData>
  <mergeCells count="18">
    <mergeCell ref="B167:O167"/>
    <mergeCell ref="B150:O150"/>
    <mergeCell ref="B153:O153"/>
    <mergeCell ref="C4:I4"/>
    <mergeCell ref="A5:O5"/>
    <mergeCell ref="A7:A8"/>
    <mergeCell ref="B7:B8"/>
    <mergeCell ref="O7:O8"/>
    <mergeCell ref="B128:O128"/>
    <mergeCell ref="B23:O23"/>
    <mergeCell ref="B28:O28"/>
    <mergeCell ref="B32:O32"/>
    <mergeCell ref="B36:O36"/>
    <mergeCell ref="B123:O123"/>
    <mergeCell ref="G1:O1"/>
    <mergeCell ref="G2:O2"/>
    <mergeCell ref="B164:O164"/>
    <mergeCell ref="C7:N7"/>
  </mergeCells>
  <pageMargins left="0.39370078740157483" right="0.35433070866141736" top="0.86614173228346458" bottom="0.35433070866141736" header="0.27559055118110237" footer="0.6692913385826772"/>
  <pageSetup paperSize="9" scale="7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tabSelected="1" view="pageBreakPreview" zoomScaleSheetLayoutView="100" workbookViewId="0">
      <selection activeCell="O227" sqref="A1:O227"/>
    </sheetView>
  </sheetViews>
  <sheetFormatPr defaultRowHeight="15"/>
  <cols>
    <col min="1" max="1" width="5.7109375" style="15" customWidth="1"/>
    <col min="2" max="2" width="33.140625" style="21" customWidth="1"/>
    <col min="3" max="3" width="10.7109375" style="15" customWidth="1"/>
    <col min="4" max="4" width="10.42578125" style="15" customWidth="1"/>
    <col min="5" max="5" width="9.42578125" style="15" bestFit="1" customWidth="1"/>
    <col min="6" max="6" width="9.28515625" style="15" bestFit="1" customWidth="1"/>
    <col min="7" max="8" width="10.42578125" style="15" bestFit="1" customWidth="1"/>
    <col min="9" max="9" width="9.28515625" style="15" bestFit="1" customWidth="1"/>
    <col min="10" max="10" width="10.42578125" style="69" customWidth="1"/>
    <col min="11" max="14" width="10.42578125" style="15" customWidth="1"/>
    <col min="15" max="15" width="22" style="14" customWidth="1"/>
    <col min="16" max="16384" width="9.140625" style="15"/>
  </cols>
  <sheetData>
    <row r="1" spans="1:18" ht="15.75">
      <c r="A1" s="13"/>
      <c r="B1" s="19"/>
      <c r="C1" s="13"/>
      <c r="D1" s="13"/>
      <c r="E1" s="13"/>
      <c r="F1" s="13"/>
      <c r="G1" s="72" t="s">
        <v>58</v>
      </c>
      <c r="H1" s="72"/>
      <c r="I1" s="72"/>
      <c r="J1" s="72"/>
      <c r="K1" s="72"/>
      <c r="L1" s="72"/>
      <c r="M1" s="72"/>
      <c r="N1" s="72"/>
      <c r="O1" s="72"/>
      <c r="P1" s="13"/>
    </row>
    <row r="2" spans="1:18" ht="54" customHeight="1">
      <c r="A2" s="13"/>
      <c r="B2" s="19"/>
      <c r="C2" s="13"/>
      <c r="D2" s="13"/>
      <c r="E2" s="13"/>
      <c r="F2" s="13"/>
      <c r="G2" s="73" t="s">
        <v>134</v>
      </c>
      <c r="H2" s="73"/>
      <c r="I2" s="73"/>
      <c r="J2" s="73"/>
      <c r="K2" s="73"/>
      <c r="L2" s="73"/>
      <c r="M2" s="73"/>
      <c r="N2" s="73"/>
      <c r="O2" s="73"/>
      <c r="P2" s="44"/>
    </row>
    <row r="3" spans="1:18">
      <c r="A3" s="13"/>
      <c r="B3" s="19"/>
      <c r="C3" s="13"/>
      <c r="D3" s="13"/>
      <c r="E3" s="13"/>
      <c r="F3" s="13"/>
      <c r="G3" s="13"/>
      <c r="H3" s="13"/>
      <c r="I3" s="13"/>
      <c r="J3" s="61"/>
      <c r="K3" s="13"/>
      <c r="L3" s="13"/>
      <c r="M3" s="13"/>
      <c r="N3" s="13"/>
      <c r="O3" s="24"/>
      <c r="P3" s="13"/>
    </row>
    <row r="4" spans="1:18" ht="15.75">
      <c r="A4" s="13"/>
      <c r="B4" s="19"/>
      <c r="C4" s="79" t="s">
        <v>59</v>
      </c>
      <c r="D4" s="79"/>
      <c r="E4" s="79"/>
      <c r="F4" s="79"/>
      <c r="G4" s="79"/>
      <c r="H4" s="79"/>
      <c r="I4" s="79"/>
      <c r="J4" s="61"/>
      <c r="K4" s="13"/>
      <c r="L4" s="13"/>
      <c r="M4" s="13"/>
      <c r="N4" s="13"/>
      <c r="O4" s="24"/>
      <c r="P4" s="13"/>
    </row>
    <row r="5" spans="1:18" ht="30" customHeight="1">
      <c r="A5" s="80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13"/>
    </row>
    <row r="6" spans="1:18">
      <c r="A6" s="13"/>
      <c r="B6" s="19"/>
      <c r="C6" s="13"/>
      <c r="D6" s="13"/>
      <c r="E6" s="13"/>
      <c r="F6" s="13"/>
      <c r="G6" s="13"/>
      <c r="H6" s="13"/>
      <c r="I6" s="13"/>
      <c r="J6" s="62"/>
      <c r="K6" s="13"/>
      <c r="L6" s="13"/>
      <c r="M6" s="13"/>
      <c r="N6" s="13"/>
      <c r="O6" s="24"/>
      <c r="P6" s="13"/>
    </row>
    <row r="7" spans="1:18" ht="30.75" customHeight="1">
      <c r="A7" s="70" t="s">
        <v>57</v>
      </c>
      <c r="B7" s="70" t="s">
        <v>0</v>
      </c>
      <c r="C7" s="75" t="s">
        <v>65</v>
      </c>
      <c r="D7" s="76"/>
      <c r="E7" s="76"/>
      <c r="F7" s="76"/>
      <c r="G7" s="76"/>
      <c r="H7" s="76"/>
      <c r="I7" s="76"/>
      <c r="J7" s="76"/>
      <c r="K7" s="82"/>
      <c r="L7" s="82"/>
      <c r="M7" s="82"/>
      <c r="N7" s="83"/>
      <c r="O7" s="70" t="s">
        <v>9</v>
      </c>
      <c r="P7" s="45"/>
      <c r="Q7" s="46"/>
      <c r="R7" s="46"/>
    </row>
    <row r="8" spans="1:18" ht="73.5" customHeight="1">
      <c r="A8" s="70"/>
      <c r="B8" s="70"/>
      <c r="C8" s="56" t="s">
        <v>1</v>
      </c>
      <c r="D8" s="56" t="s">
        <v>2</v>
      </c>
      <c r="E8" s="56" t="s">
        <v>3</v>
      </c>
      <c r="F8" s="56" t="s">
        <v>4</v>
      </c>
      <c r="G8" s="56" t="s">
        <v>5</v>
      </c>
      <c r="H8" s="56" t="s">
        <v>6</v>
      </c>
      <c r="I8" s="56" t="s">
        <v>7</v>
      </c>
      <c r="J8" s="63" t="s">
        <v>8</v>
      </c>
      <c r="K8" s="56" t="s">
        <v>121</v>
      </c>
      <c r="L8" s="56" t="s">
        <v>122</v>
      </c>
      <c r="M8" s="56" t="s">
        <v>123</v>
      </c>
      <c r="N8" s="56" t="s">
        <v>124</v>
      </c>
      <c r="O8" s="70"/>
      <c r="P8" s="45"/>
      <c r="Q8" s="46"/>
      <c r="R8" s="46"/>
    </row>
    <row r="9" spans="1:18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63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45"/>
      <c r="Q9" s="46"/>
      <c r="R9" s="46"/>
    </row>
    <row r="10" spans="1:18" ht="45" customHeight="1">
      <c r="A10" s="56">
        <v>1</v>
      </c>
      <c r="B10" s="55" t="s">
        <v>66</v>
      </c>
      <c r="C10" s="6">
        <f t="shared" ref="C10:C22" si="0">SUM(D10:N10)</f>
        <v>1191995.4000000001</v>
      </c>
      <c r="D10" s="7">
        <f>SUM(D11:D14)</f>
        <v>96929.199999999983</v>
      </c>
      <c r="E10" s="7">
        <f t="shared" ref="E10:N10" si="1">SUM(E11:E14)</f>
        <v>69287.5</v>
      </c>
      <c r="F10" s="7">
        <f t="shared" si="1"/>
        <v>116071</v>
      </c>
      <c r="G10" s="7">
        <f t="shared" si="1"/>
        <v>185354.8</v>
      </c>
      <c r="H10" s="7">
        <f t="shared" si="1"/>
        <v>183532</v>
      </c>
      <c r="I10" s="7">
        <f t="shared" si="1"/>
        <v>162750.70000000001</v>
      </c>
      <c r="J10" s="64">
        <f t="shared" si="1"/>
        <v>80279</v>
      </c>
      <c r="K10" s="7">
        <f t="shared" si="1"/>
        <v>74447.800000000017</v>
      </c>
      <c r="L10" s="7">
        <f t="shared" si="1"/>
        <v>74447.800000000017</v>
      </c>
      <c r="M10" s="7">
        <f t="shared" si="1"/>
        <v>74447.800000000017</v>
      </c>
      <c r="N10" s="7">
        <f t="shared" si="1"/>
        <v>74447.800000000017</v>
      </c>
      <c r="O10" s="39"/>
      <c r="P10" s="45"/>
      <c r="Q10" s="46"/>
      <c r="R10" s="46"/>
    </row>
    <row r="11" spans="1:18">
      <c r="A11" s="56">
        <v>2</v>
      </c>
      <c r="B11" s="55" t="s">
        <v>10</v>
      </c>
      <c r="C11" s="6">
        <f t="shared" si="0"/>
        <v>938368.80000000016</v>
      </c>
      <c r="D11" s="7">
        <f t="shared" ref="D11:N11" si="2">SUM(D16+D19)</f>
        <v>65546.299999999988</v>
      </c>
      <c r="E11" s="7">
        <f t="shared" si="2"/>
        <v>56017.8</v>
      </c>
      <c r="F11" s="7">
        <f t="shared" si="2"/>
        <v>67571</v>
      </c>
      <c r="G11" s="7">
        <f t="shared" si="2"/>
        <v>135823</v>
      </c>
      <c r="H11" s="7">
        <f t="shared" si="2"/>
        <v>123531.99999999999</v>
      </c>
      <c r="I11" s="7">
        <f>I19</f>
        <v>111808.5</v>
      </c>
      <c r="J11" s="64">
        <f>SUM(J16+J19)</f>
        <v>80279</v>
      </c>
      <c r="K11" s="7">
        <f t="shared" si="2"/>
        <v>74447.800000000017</v>
      </c>
      <c r="L11" s="7">
        <f t="shared" si="2"/>
        <v>74447.800000000017</v>
      </c>
      <c r="M11" s="7">
        <f t="shared" si="2"/>
        <v>74447.800000000017</v>
      </c>
      <c r="N11" s="7">
        <f t="shared" si="2"/>
        <v>74447.800000000017</v>
      </c>
      <c r="O11" s="9"/>
      <c r="P11" s="45"/>
      <c r="Q11" s="46"/>
      <c r="R11" s="46"/>
    </row>
    <row r="12" spans="1:18">
      <c r="A12" s="56">
        <v>3</v>
      </c>
      <c r="B12" s="55" t="s">
        <v>11</v>
      </c>
      <c r="C12" s="6">
        <f t="shared" si="0"/>
        <v>248626.60000000003</v>
      </c>
      <c r="D12" s="7">
        <f t="shared" ref="D12:N12" si="3">D17+D20</f>
        <v>31382.9</v>
      </c>
      <c r="E12" s="7">
        <f t="shared" si="3"/>
        <v>8269.7000000000007</v>
      </c>
      <c r="F12" s="7">
        <f t="shared" si="3"/>
        <v>48500</v>
      </c>
      <c r="G12" s="7">
        <f t="shared" si="3"/>
        <v>49531.8</v>
      </c>
      <c r="H12" s="7">
        <f t="shared" si="3"/>
        <v>60000</v>
      </c>
      <c r="I12" s="7">
        <f t="shared" si="3"/>
        <v>50942.2</v>
      </c>
      <c r="J12" s="64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9"/>
      <c r="P12" s="45"/>
      <c r="Q12" s="46"/>
      <c r="R12" s="46"/>
    </row>
    <row r="13" spans="1:18">
      <c r="A13" s="56">
        <v>4</v>
      </c>
      <c r="B13" s="55" t="s">
        <v>61</v>
      </c>
      <c r="C13" s="6">
        <f t="shared" si="0"/>
        <v>0</v>
      </c>
      <c r="D13" s="7">
        <f>D21</f>
        <v>0</v>
      </c>
      <c r="E13" s="7">
        <f t="shared" ref="E13:N14" si="4">E21</f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64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9"/>
      <c r="P13" s="45"/>
      <c r="Q13" s="46"/>
      <c r="R13" s="46"/>
    </row>
    <row r="14" spans="1:18">
      <c r="A14" s="56">
        <v>5</v>
      </c>
      <c r="B14" s="55" t="s">
        <v>12</v>
      </c>
      <c r="C14" s="6">
        <f t="shared" si="0"/>
        <v>5000</v>
      </c>
      <c r="D14" s="7">
        <f t="shared" ref="D14:N14" si="5">D22</f>
        <v>0</v>
      </c>
      <c r="E14" s="7">
        <f t="shared" si="4"/>
        <v>5000</v>
      </c>
      <c r="F14" s="7">
        <f t="shared" si="5"/>
        <v>0</v>
      </c>
      <c r="G14" s="7">
        <f t="shared" si="5"/>
        <v>0</v>
      </c>
      <c r="H14" s="7">
        <f t="shared" si="5"/>
        <v>0</v>
      </c>
      <c r="I14" s="7">
        <f t="shared" si="5"/>
        <v>0</v>
      </c>
      <c r="J14" s="64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9"/>
      <c r="P14" s="45"/>
      <c r="Q14" s="46"/>
      <c r="R14" s="46"/>
    </row>
    <row r="15" spans="1:18">
      <c r="A15" s="56">
        <v>6</v>
      </c>
      <c r="B15" s="55" t="s">
        <v>13</v>
      </c>
      <c r="C15" s="6">
        <f t="shared" si="0"/>
        <v>0</v>
      </c>
      <c r="D15" s="7">
        <f>D16+D17</f>
        <v>0</v>
      </c>
      <c r="E15" s="7">
        <f t="shared" ref="E15:N15" si="6">E16+E17</f>
        <v>0</v>
      </c>
      <c r="F15" s="7">
        <f t="shared" si="6"/>
        <v>0</v>
      </c>
      <c r="G15" s="7">
        <f t="shared" si="6"/>
        <v>0</v>
      </c>
      <c r="H15" s="7">
        <f t="shared" si="6"/>
        <v>0</v>
      </c>
      <c r="I15" s="7">
        <f t="shared" si="6"/>
        <v>0</v>
      </c>
      <c r="J15" s="64">
        <f t="shared" si="6"/>
        <v>0</v>
      </c>
      <c r="K15" s="7">
        <f t="shared" si="6"/>
        <v>0</v>
      </c>
      <c r="L15" s="7">
        <f t="shared" si="6"/>
        <v>0</v>
      </c>
      <c r="M15" s="7">
        <f t="shared" si="6"/>
        <v>0</v>
      </c>
      <c r="N15" s="7">
        <f t="shared" si="6"/>
        <v>0</v>
      </c>
      <c r="O15" s="9"/>
      <c r="P15" s="45"/>
      <c r="Q15" s="46"/>
      <c r="R15" s="46"/>
    </row>
    <row r="16" spans="1:18">
      <c r="A16" s="56">
        <v>7</v>
      </c>
      <c r="B16" s="55" t="s">
        <v>10</v>
      </c>
      <c r="C16" s="6">
        <f t="shared" si="0"/>
        <v>0</v>
      </c>
      <c r="D16" s="7">
        <f>D30</f>
        <v>0</v>
      </c>
      <c r="E16" s="7">
        <f t="shared" ref="E16:N17" si="7">E30</f>
        <v>0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7">
        <f t="shared" si="7"/>
        <v>0</v>
      </c>
      <c r="J16" s="64">
        <f t="shared" si="7"/>
        <v>0</v>
      </c>
      <c r="K16" s="7">
        <f t="shared" si="7"/>
        <v>0</v>
      </c>
      <c r="L16" s="7">
        <f t="shared" si="7"/>
        <v>0</v>
      </c>
      <c r="M16" s="7">
        <f t="shared" si="7"/>
        <v>0</v>
      </c>
      <c r="N16" s="7">
        <f t="shared" si="7"/>
        <v>0</v>
      </c>
      <c r="O16" s="9"/>
      <c r="P16" s="45"/>
      <c r="Q16" s="46"/>
      <c r="R16" s="46"/>
    </row>
    <row r="17" spans="1:18">
      <c r="A17" s="56">
        <v>8</v>
      </c>
      <c r="B17" s="55" t="s">
        <v>11</v>
      </c>
      <c r="C17" s="6">
        <f t="shared" si="0"/>
        <v>0</v>
      </c>
      <c r="D17" s="7">
        <f>D31</f>
        <v>0</v>
      </c>
      <c r="E17" s="7">
        <f t="shared" si="7"/>
        <v>0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64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9"/>
      <c r="P17" s="45"/>
      <c r="Q17" s="46"/>
      <c r="R17" s="46"/>
    </row>
    <row r="18" spans="1:18">
      <c r="A18" s="56">
        <v>9</v>
      </c>
      <c r="B18" s="55" t="s">
        <v>14</v>
      </c>
      <c r="C18" s="6">
        <f t="shared" si="0"/>
        <v>1191995.4000000001</v>
      </c>
      <c r="D18" s="7">
        <f>SUM(D19:D22)</f>
        <v>96929.199999999983</v>
      </c>
      <c r="E18" s="7">
        <f t="shared" ref="E18:N18" si="8">SUM(E19:E22)</f>
        <v>69287.5</v>
      </c>
      <c r="F18" s="7">
        <f t="shared" si="8"/>
        <v>116071</v>
      </c>
      <c r="G18" s="7">
        <f t="shared" si="8"/>
        <v>185354.8</v>
      </c>
      <c r="H18" s="7">
        <f t="shared" si="8"/>
        <v>183532</v>
      </c>
      <c r="I18" s="7">
        <f>SUM(I19:I22)</f>
        <v>162750.70000000001</v>
      </c>
      <c r="J18" s="64">
        <f>J19+J20</f>
        <v>80279</v>
      </c>
      <c r="K18" s="7">
        <f t="shared" si="8"/>
        <v>74447.800000000017</v>
      </c>
      <c r="L18" s="7">
        <f t="shared" si="8"/>
        <v>74447.800000000017</v>
      </c>
      <c r="M18" s="7">
        <f t="shared" si="8"/>
        <v>74447.800000000017</v>
      </c>
      <c r="N18" s="7">
        <f t="shared" si="8"/>
        <v>74447.800000000017</v>
      </c>
      <c r="O18" s="9"/>
      <c r="P18" s="45"/>
      <c r="Q18" s="46"/>
      <c r="R18" s="46"/>
    </row>
    <row r="19" spans="1:18">
      <c r="A19" s="56">
        <v>10</v>
      </c>
      <c r="B19" s="55" t="s">
        <v>10</v>
      </c>
      <c r="C19" s="6">
        <f t="shared" si="0"/>
        <v>938368.80000000016</v>
      </c>
      <c r="D19" s="7">
        <f>SUM(D38+D177+D134+D193)</f>
        <v>65546.299999999988</v>
      </c>
      <c r="E19" s="7">
        <f>SUM(E38+E177+E134+E193)</f>
        <v>56017.8</v>
      </c>
      <c r="F19" s="7">
        <f>SUM(F38+F177+F134+F193)</f>
        <v>67571</v>
      </c>
      <c r="G19" s="7">
        <f>SUM(G38+G177+G134+G193)</f>
        <v>135823</v>
      </c>
      <c r="H19" s="7">
        <f>SUM(H38+H177+H134+H193)</f>
        <v>123531.99999999999</v>
      </c>
      <c r="I19" s="7">
        <f>I25+I129+I174</f>
        <v>111808.5</v>
      </c>
      <c r="J19" s="64">
        <f>SUM(J38+J177+J134+J193)</f>
        <v>80279</v>
      </c>
      <c r="K19" s="7">
        <f>SUM(K38+K177+K134+K193)</f>
        <v>74447.800000000017</v>
      </c>
      <c r="L19" s="7">
        <f>SUM(L38+L177+L134+L193)</f>
        <v>74447.800000000017</v>
      </c>
      <c r="M19" s="7">
        <f>SUM(M38+M177+M134+M193)</f>
        <v>74447.800000000017</v>
      </c>
      <c r="N19" s="7">
        <f>SUM(N38+N177+N134+N193)</f>
        <v>74447.800000000017</v>
      </c>
      <c r="O19" s="9"/>
      <c r="P19" s="45"/>
      <c r="Q19" s="46"/>
      <c r="R19" s="46"/>
    </row>
    <row r="20" spans="1:18">
      <c r="A20" s="56">
        <v>11</v>
      </c>
      <c r="B20" s="55" t="s">
        <v>11</v>
      </c>
      <c r="C20" s="6">
        <f t="shared" si="0"/>
        <v>248626.60000000003</v>
      </c>
      <c r="D20" s="7">
        <f>D39+D135</f>
        <v>31382.9</v>
      </c>
      <c r="E20" s="7">
        <f t="shared" ref="E20:N20" si="9">E26+E130</f>
        <v>8269.7000000000007</v>
      </c>
      <c r="F20" s="7">
        <f t="shared" si="9"/>
        <v>48500</v>
      </c>
      <c r="G20" s="7">
        <f t="shared" si="9"/>
        <v>49531.8</v>
      </c>
      <c r="H20" s="7">
        <f t="shared" si="9"/>
        <v>60000</v>
      </c>
      <c r="I20" s="7">
        <f t="shared" si="9"/>
        <v>50942.2</v>
      </c>
      <c r="J20" s="64">
        <f t="shared" si="9"/>
        <v>0</v>
      </c>
      <c r="K20" s="7">
        <f t="shared" si="9"/>
        <v>0</v>
      </c>
      <c r="L20" s="7">
        <f t="shared" si="9"/>
        <v>0</v>
      </c>
      <c r="M20" s="7">
        <f t="shared" si="9"/>
        <v>0</v>
      </c>
      <c r="N20" s="7">
        <f t="shared" si="9"/>
        <v>0</v>
      </c>
      <c r="O20" s="9"/>
      <c r="P20" s="45"/>
      <c r="Q20" s="46"/>
      <c r="R20" s="46"/>
    </row>
    <row r="21" spans="1:18">
      <c r="A21" s="56">
        <v>12</v>
      </c>
      <c r="B21" s="55" t="s">
        <v>61</v>
      </c>
      <c r="C21" s="6">
        <f t="shared" si="0"/>
        <v>0</v>
      </c>
      <c r="D21" s="7">
        <f>D136</f>
        <v>0</v>
      </c>
      <c r="E21" s="7">
        <f t="shared" ref="E21:N21" si="10">E131</f>
        <v>0</v>
      </c>
      <c r="F21" s="7">
        <f t="shared" si="10"/>
        <v>0</v>
      </c>
      <c r="G21" s="7">
        <f t="shared" si="10"/>
        <v>0</v>
      </c>
      <c r="H21" s="7">
        <f t="shared" si="10"/>
        <v>0</v>
      </c>
      <c r="I21" s="7">
        <f t="shared" si="10"/>
        <v>0</v>
      </c>
      <c r="J21" s="64">
        <f t="shared" si="10"/>
        <v>0</v>
      </c>
      <c r="K21" s="7">
        <f t="shared" si="10"/>
        <v>0</v>
      </c>
      <c r="L21" s="7">
        <f t="shared" si="10"/>
        <v>0</v>
      </c>
      <c r="M21" s="7">
        <f t="shared" si="10"/>
        <v>0</v>
      </c>
      <c r="N21" s="7">
        <f t="shared" si="10"/>
        <v>0</v>
      </c>
      <c r="O21" s="9"/>
      <c r="P21" s="45"/>
      <c r="Q21" s="46"/>
      <c r="R21" s="46"/>
    </row>
    <row r="22" spans="1:18">
      <c r="A22" s="56">
        <v>13</v>
      </c>
      <c r="B22" s="55" t="s">
        <v>12</v>
      </c>
      <c r="C22" s="6">
        <f t="shared" si="0"/>
        <v>5000</v>
      </c>
      <c r="D22" s="7">
        <f t="shared" ref="D22:N22" si="11">D27</f>
        <v>0</v>
      </c>
      <c r="E22" s="7">
        <f t="shared" si="11"/>
        <v>5000</v>
      </c>
      <c r="F22" s="7">
        <f t="shared" si="11"/>
        <v>0</v>
      </c>
      <c r="G22" s="7">
        <f t="shared" si="11"/>
        <v>0</v>
      </c>
      <c r="H22" s="7">
        <f t="shared" si="11"/>
        <v>0</v>
      </c>
      <c r="I22" s="7">
        <f t="shared" si="11"/>
        <v>0</v>
      </c>
      <c r="J22" s="64">
        <f t="shared" si="11"/>
        <v>0</v>
      </c>
      <c r="K22" s="7">
        <f t="shared" si="11"/>
        <v>0</v>
      </c>
      <c r="L22" s="7">
        <f t="shared" si="11"/>
        <v>0</v>
      </c>
      <c r="M22" s="7">
        <f t="shared" si="11"/>
        <v>0</v>
      </c>
      <c r="N22" s="7">
        <f t="shared" si="11"/>
        <v>0</v>
      </c>
      <c r="O22" s="9"/>
      <c r="P22" s="45"/>
      <c r="Q22" s="46"/>
      <c r="R22" s="46"/>
    </row>
    <row r="23" spans="1:18">
      <c r="A23" s="56">
        <v>14</v>
      </c>
      <c r="B23" s="74" t="s">
        <v>129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45"/>
      <c r="Q23" s="46"/>
      <c r="R23" s="46"/>
    </row>
    <row r="24" spans="1:18" ht="45">
      <c r="A24" s="56">
        <v>15</v>
      </c>
      <c r="B24" s="58" t="s">
        <v>67</v>
      </c>
      <c r="C24" s="6">
        <f>C25+C26+C27</f>
        <v>1010956.8</v>
      </c>
      <c r="D24" s="6">
        <f>D25+D26+D27</f>
        <v>83448</v>
      </c>
      <c r="E24" s="7">
        <f t="shared" ref="E24:N24" si="12">SUM(E25:E27)</f>
        <v>63227.400000000009</v>
      </c>
      <c r="F24" s="7">
        <f t="shared" si="12"/>
        <v>102915.6</v>
      </c>
      <c r="G24" s="7">
        <f t="shared" si="12"/>
        <v>162445.40000000002</v>
      </c>
      <c r="H24" s="7">
        <f t="shared" si="12"/>
        <v>169900.79999999999</v>
      </c>
      <c r="I24" s="7">
        <f>I25+I26</f>
        <v>139908.9</v>
      </c>
      <c r="J24" s="64">
        <f t="shared" si="12"/>
        <v>64784.299999999996</v>
      </c>
      <c r="K24" s="7">
        <f t="shared" si="12"/>
        <v>56081.600000000006</v>
      </c>
      <c r="L24" s="7">
        <f t="shared" si="12"/>
        <v>56081.600000000006</v>
      </c>
      <c r="M24" s="7">
        <f t="shared" si="12"/>
        <v>56081.600000000006</v>
      </c>
      <c r="N24" s="7">
        <f t="shared" si="12"/>
        <v>56081.600000000006</v>
      </c>
      <c r="O24" s="39"/>
      <c r="P24" s="45"/>
      <c r="Q24" s="46"/>
      <c r="R24" s="46"/>
    </row>
    <row r="25" spans="1:18">
      <c r="A25" s="56">
        <v>16</v>
      </c>
      <c r="B25" s="58" t="s">
        <v>10</v>
      </c>
      <c r="C25" s="6">
        <f t="shared" ref="C25:C27" si="13">SUM(D25:N25)</f>
        <v>757330.2</v>
      </c>
      <c r="D25" s="6">
        <f t="shared" ref="D25:N26" si="14">SUM(D30+D38)</f>
        <v>52065.1</v>
      </c>
      <c r="E25" s="6">
        <f t="shared" si="14"/>
        <v>49957.700000000004</v>
      </c>
      <c r="F25" s="6">
        <f>SUM(F30+F38)</f>
        <v>54415.600000000006</v>
      </c>
      <c r="G25" s="6">
        <f t="shared" si="14"/>
        <v>112913.60000000001</v>
      </c>
      <c r="H25" s="6">
        <f>SUM(H30+H38)</f>
        <v>109900.79999999999</v>
      </c>
      <c r="I25" s="6">
        <f>I38</f>
        <v>88966.7</v>
      </c>
      <c r="J25" s="65">
        <f>SUM(J30+J38)</f>
        <v>64784.299999999996</v>
      </c>
      <c r="K25" s="6">
        <f t="shared" si="14"/>
        <v>56081.600000000006</v>
      </c>
      <c r="L25" s="6">
        <f t="shared" si="14"/>
        <v>56081.600000000006</v>
      </c>
      <c r="M25" s="6">
        <f t="shared" si="14"/>
        <v>56081.600000000006</v>
      </c>
      <c r="N25" s="6">
        <f t="shared" si="14"/>
        <v>56081.600000000006</v>
      </c>
      <c r="O25" s="9"/>
      <c r="P25" s="45"/>
      <c r="Q25" s="46"/>
      <c r="R25" s="46"/>
    </row>
    <row r="26" spans="1:18">
      <c r="A26" s="56">
        <v>17</v>
      </c>
      <c r="B26" s="58" t="s">
        <v>11</v>
      </c>
      <c r="C26" s="6">
        <f t="shared" si="13"/>
        <v>248626.60000000003</v>
      </c>
      <c r="D26" s="7">
        <f t="shared" si="14"/>
        <v>31382.9</v>
      </c>
      <c r="E26" s="7">
        <f t="shared" si="14"/>
        <v>8269.7000000000007</v>
      </c>
      <c r="F26" s="7">
        <f>SUM(F31+F39)</f>
        <v>48500</v>
      </c>
      <c r="G26" s="7">
        <f t="shared" si="14"/>
        <v>49531.8</v>
      </c>
      <c r="H26" s="7">
        <f t="shared" si="14"/>
        <v>60000</v>
      </c>
      <c r="I26" s="7">
        <f>I39</f>
        <v>50942.2</v>
      </c>
      <c r="J26" s="64">
        <f>J43+J52+J102+J117+J122</f>
        <v>0</v>
      </c>
      <c r="K26" s="7">
        <f t="shared" si="14"/>
        <v>0</v>
      </c>
      <c r="L26" s="7">
        <f t="shared" si="14"/>
        <v>0</v>
      </c>
      <c r="M26" s="7">
        <f t="shared" si="14"/>
        <v>0</v>
      </c>
      <c r="N26" s="7">
        <f t="shared" si="14"/>
        <v>0</v>
      </c>
      <c r="O26" s="9"/>
      <c r="P26" s="45"/>
      <c r="Q26" s="46"/>
      <c r="R26" s="46"/>
    </row>
    <row r="27" spans="1:18">
      <c r="A27" s="56">
        <v>18</v>
      </c>
      <c r="B27" s="58" t="s">
        <v>12</v>
      </c>
      <c r="C27" s="6">
        <f t="shared" si="13"/>
        <v>5000</v>
      </c>
      <c r="D27" s="7">
        <f t="shared" ref="D27:N27" si="15">SUM(D40)</f>
        <v>0</v>
      </c>
      <c r="E27" s="7">
        <f t="shared" si="15"/>
        <v>5000</v>
      </c>
      <c r="F27" s="7">
        <f t="shared" si="15"/>
        <v>0</v>
      </c>
      <c r="G27" s="7">
        <f t="shared" si="15"/>
        <v>0</v>
      </c>
      <c r="H27" s="7">
        <f t="shared" si="15"/>
        <v>0</v>
      </c>
      <c r="I27" s="7">
        <f t="shared" si="15"/>
        <v>0</v>
      </c>
      <c r="J27" s="64">
        <f t="shared" si="15"/>
        <v>0</v>
      </c>
      <c r="K27" s="7">
        <f t="shared" si="15"/>
        <v>0</v>
      </c>
      <c r="L27" s="7">
        <f t="shared" si="15"/>
        <v>0</v>
      </c>
      <c r="M27" s="7">
        <f t="shared" si="15"/>
        <v>0</v>
      </c>
      <c r="N27" s="7">
        <f t="shared" si="15"/>
        <v>0</v>
      </c>
      <c r="O27" s="9"/>
      <c r="P27" s="45"/>
      <c r="Q27" s="46"/>
      <c r="R27" s="46"/>
    </row>
    <row r="28" spans="1:18">
      <c r="A28" s="56">
        <v>19</v>
      </c>
      <c r="B28" s="70" t="s">
        <v>15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45"/>
      <c r="Q28" s="46"/>
      <c r="R28" s="46"/>
    </row>
    <row r="29" spans="1:18" ht="47.25" customHeight="1">
      <c r="A29" s="56">
        <v>20</v>
      </c>
      <c r="B29" s="58" t="s">
        <v>68</v>
      </c>
      <c r="C29" s="6">
        <f>SUM(D29:N29)</f>
        <v>0</v>
      </c>
      <c r="D29" s="7">
        <f>SUM(D30:D31)</f>
        <v>0</v>
      </c>
      <c r="E29" s="7">
        <f t="shared" ref="E29:N31" si="16">E33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64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9"/>
      <c r="P29" s="45"/>
      <c r="Q29" s="46"/>
      <c r="R29" s="46"/>
    </row>
    <row r="30" spans="1:18">
      <c r="A30" s="56">
        <v>21</v>
      </c>
      <c r="B30" s="58" t="s">
        <v>10</v>
      </c>
      <c r="C30" s="6">
        <f>SUM(D30:N30)</f>
        <v>0</v>
      </c>
      <c r="D30" s="7">
        <v>0</v>
      </c>
      <c r="E30" s="7">
        <f t="shared" si="16"/>
        <v>0</v>
      </c>
      <c r="F30" s="7">
        <f t="shared" si="16"/>
        <v>0</v>
      </c>
      <c r="G30" s="7">
        <f t="shared" si="16"/>
        <v>0</v>
      </c>
      <c r="H30" s="7">
        <f t="shared" si="16"/>
        <v>0</v>
      </c>
      <c r="I30" s="7">
        <f t="shared" si="16"/>
        <v>0</v>
      </c>
      <c r="J30" s="64">
        <f t="shared" si="16"/>
        <v>0</v>
      </c>
      <c r="K30" s="7">
        <f t="shared" si="16"/>
        <v>0</v>
      </c>
      <c r="L30" s="7">
        <f t="shared" si="16"/>
        <v>0</v>
      </c>
      <c r="M30" s="7">
        <f t="shared" si="16"/>
        <v>0</v>
      </c>
      <c r="N30" s="7">
        <f t="shared" si="16"/>
        <v>0</v>
      </c>
      <c r="O30" s="9"/>
      <c r="P30" s="45"/>
      <c r="Q30" s="46"/>
      <c r="R30" s="46"/>
    </row>
    <row r="31" spans="1:18">
      <c r="A31" s="56">
        <v>22</v>
      </c>
      <c r="B31" s="58" t="s">
        <v>11</v>
      </c>
      <c r="C31" s="6">
        <f>SUM(D31:N31)</f>
        <v>0</v>
      </c>
      <c r="D31" s="7">
        <v>0</v>
      </c>
      <c r="E31" s="7">
        <v>0</v>
      </c>
      <c r="F31" s="7">
        <f t="shared" si="16"/>
        <v>0</v>
      </c>
      <c r="G31" s="7">
        <f t="shared" si="16"/>
        <v>0</v>
      </c>
      <c r="H31" s="7">
        <f t="shared" si="16"/>
        <v>0</v>
      </c>
      <c r="I31" s="7">
        <f t="shared" si="16"/>
        <v>0</v>
      </c>
      <c r="J31" s="64">
        <f t="shared" si="16"/>
        <v>0</v>
      </c>
      <c r="K31" s="7">
        <f t="shared" si="16"/>
        <v>0</v>
      </c>
      <c r="L31" s="7">
        <f t="shared" si="16"/>
        <v>0</v>
      </c>
      <c r="M31" s="7">
        <f t="shared" si="16"/>
        <v>0</v>
      </c>
      <c r="N31" s="7">
        <f t="shared" si="16"/>
        <v>0</v>
      </c>
      <c r="O31" s="9"/>
      <c r="P31" s="45"/>
      <c r="Q31" s="46"/>
      <c r="R31" s="46"/>
    </row>
    <row r="32" spans="1:18">
      <c r="A32" s="56">
        <v>23</v>
      </c>
      <c r="B32" s="70" t="s">
        <v>16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45"/>
      <c r="Q32" s="46"/>
      <c r="R32" s="46"/>
    </row>
    <row r="33" spans="1:18" ht="45">
      <c r="A33" s="56">
        <v>24</v>
      </c>
      <c r="B33" s="58" t="s">
        <v>17</v>
      </c>
      <c r="C33" s="6">
        <f t="shared" ref="C33:C96" si="17">SUM(D33:N33)</f>
        <v>0</v>
      </c>
      <c r="D33" s="7">
        <f>SUM(D34:D35)</f>
        <v>0</v>
      </c>
      <c r="E33" s="7">
        <f t="shared" ref="E33:N33" si="18">SUM(E34:E35)</f>
        <v>0</v>
      </c>
      <c r="F33" s="7">
        <f t="shared" si="18"/>
        <v>0</v>
      </c>
      <c r="G33" s="7">
        <f t="shared" si="18"/>
        <v>0</v>
      </c>
      <c r="H33" s="7">
        <f t="shared" si="18"/>
        <v>0</v>
      </c>
      <c r="I33" s="7">
        <f t="shared" si="18"/>
        <v>0</v>
      </c>
      <c r="J33" s="64">
        <f t="shared" si="18"/>
        <v>0</v>
      </c>
      <c r="K33" s="7">
        <f t="shared" si="18"/>
        <v>0</v>
      </c>
      <c r="L33" s="7">
        <f t="shared" si="18"/>
        <v>0</v>
      </c>
      <c r="M33" s="7">
        <f t="shared" si="18"/>
        <v>0</v>
      </c>
      <c r="N33" s="7">
        <f t="shared" si="18"/>
        <v>0</v>
      </c>
      <c r="O33" s="9"/>
      <c r="P33" s="45"/>
      <c r="Q33" s="46"/>
      <c r="R33" s="46"/>
    </row>
    <row r="34" spans="1:18">
      <c r="A34" s="56">
        <v>25</v>
      </c>
      <c r="B34" s="58" t="s">
        <v>10</v>
      </c>
      <c r="C34" s="6">
        <f t="shared" si="17"/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64">
        <v>0</v>
      </c>
      <c r="K34" s="7">
        <v>0</v>
      </c>
      <c r="L34" s="7">
        <v>0</v>
      </c>
      <c r="M34" s="7">
        <v>0</v>
      </c>
      <c r="N34" s="7">
        <v>0</v>
      </c>
      <c r="O34" s="9"/>
      <c r="P34" s="45"/>
      <c r="Q34" s="46"/>
      <c r="R34" s="46"/>
    </row>
    <row r="35" spans="1:18">
      <c r="A35" s="56">
        <v>26</v>
      </c>
      <c r="B35" s="58" t="s">
        <v>11</v>
      </c>
      <c r="C35" s="7">
        <f t="shared" si="17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64">
        <v>0</v>
      </c>
      <c r="K35" s="7">
        <v>0</v>
      </c>
      <c r="L35" s="7">
        <v>0</v>
      </c>
      <c r="M35" s="7">
        <v>0</v>
      </c>
      <c r="N35" s="7">
        <v>0</v>
      </c>
      <c r="O35" s="9"/>
      <c r="P35" s="45"/>
      <c r="Q35" s="46"/>
      <c r="R35" s="46"/>
    </row>
    <row r="36" spans="1:18">
      <c r="A36" s="56">
        <v>27</v>
      </c>
      <c r="B36" s="70" t="s">
        <v>36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45"/>
      <c r="Q36" s="46"/>
      <c r="R36" s="46"/>
    </row>
    <row r="37" spans="1:18" ht="45">
      <c r="A37" s="56">
        <v>28</v>
      </c>
      <c r="B37" s="58" t="s">
        <v>69</v>
      </c>
      <c r="C37" s="6">
        <f>SUM(D37:N37)</f>
        <v>1010956.7999999999</v>
      </c>
      <c r="D37" s="7">
        <f>SUM(D38:D40)</f>
        <v>83448</v>
      </c>
      <c r="E37" s="7">
        <f>SUM(E38:E40)</f>
        <v>63227.400000000009</v>
      </c>
      <c r="F37" s="7">
        <f t="shared" ref="F37:N37" si="19">SUM(F38:F40)</f>
        <v>102915.6</v>
      </c>
      <c r="G37" s="7">
        <f t="shared" si="19"/>
        <v>162445.40000000002</v>
      </c>
      <c r="H37" s="7">
        <f>SUM(H38:H40)</f>
        <v>169900.79999999999</v>
      </c>
      <c r="I37" s="7">
        <f>SUM(I38:I40)</f>
        <v>139908.9</v>
      </c>
      <c r="J37" s="64">
        <f t="shared" si="19"/>
        <v>64784.299999999996</v>
      </c>
      <c r="K37" s="7">
        <f t="shared" si="19"/>
        <v>56081.600000000006</v>
      </c>
      <c r="L37" s="7">
        <f t="shared" si="19"/>
        <v>56081.600000000006</v>
      </c>
      <c r="M37" s="7">
        <f t="shared" si="19"/>
        <v>56081.600000000006</v>
      </c>
      <c r="N37" s="7">
        <f t="shared" si="19"/>
        <v>56081.600000000006</v>
      </c>
      <c r="O37" s="9"/>
      <c r="P37" s="45"/>
      <c r="Q37" s="46"/>
      <c r="R37" s="46"/>
    </row>
    <row r="38" spans="1:18">
      <c r="A38" s="56">
        <v>29</v>
      </c>
      <c r="B38" s="58" t="s">
        <v>10</v>
      </c>
      <c r="C38" s="6">
        <f t="shared" si="17"/>
        <v>757330.2</v>
      </c>
      <c r="D38" s="7">
        <f>D42+D45+D51+D101+D115+D119+D121+D124</f>
        <v>52065.1</v>
      </c>
      <c r="E38" s="7">
        <f>E42+E45+E51+E101+E115+E119+E121+E124</f>
        <v>49957.700000000004</v>
      </c>
      <c r="F38" s="7">
        <f>F42+F45+F51+F101+F115+F119+F121+F124</f>
        <v>54415.600000000006</v>
      </c>
      <c r="G38" s="7">
        <f>G42+G45+G51+G101+G115+G119+G121+G124</f>
        <v>112913.60000000001</v>
      </c>
      <c r="H38" s="7">
        <f>H42+H45+H47+H51+H101+H115+H119+H121+H124</f>
        <v>109900.79999999999</v>
      </c>
      <c r="I38" s="7">
        <f>I45+I51+I101+I121</f>
        <v>88966.7</v>
      </c>
      <c r="J38" s="64">
        <f>J42+J45+J51+J101+J115+J119+J121+J210</f>
        <v>64784.299999999996</v>
      </c>
      <c r="K38" s="7">
        <f>K42+K45+K51+K101+K115+K119+K121+K124</f>
        <v>56081.600000000006</v>
      </c>
      <c r="L38" s="7">
        <f>L42+L45+L51+L101+L115+L119+L121+L124</f>
        <v>56081.600000000006</v>
      </c>
      <c r="M38" s="7">
        <f>M42+M45+M51+M101+M115+M119+M121+M124</f>
        <v>56081.600000000006</v>
      </c>
      <c r="N38" s="7">
        <f>N42+N45+N51+N101+N115+N119+N121+N124</f>
        <v>56081.600000000006</v>
      </c>
      <c r="O38" s="9"/>
      <c r="P38" s="45"/>
      <c r="Q38" s="46"/>
      <c r="R38" s="46"/>
    </row>
    <row r="39" spans="1:18">
      <c r="A39" s="56">
        <v>30</v>
      </c>
      <c r="B39" s="58" t="s">
        <v>11</v>
      </c>
      <c r="C39" s="7">
        <f t="shared" si="17"/>
        <v>248626.60000000003</v>
      </c>
      <c r="D39" s="7">
        <f>SUM(D43+D52+D102+D117)</f>
        <v>31382.9</v>
      </c>
      <c r="E39" s="7">
        <f>SUM(E43+E52+E102+E117)</f>
        <v>8269.7000000000007</v>
      </c>
      <c r="F39" s="7">
        <f>SUM(F43+F52+F102+F117)</f>
        <v>48500</v>
      </c>
      <c r="G39" s="7">
        <f>SUM(G43+G52+G102+G117)</f>
        <v>49531.8</v>
      </c>
      <c r="H39" s="7">
        <f>SUM(H43+H48+H52+H102+H117)</f>
        <v>60000</v>
      </c>
      <c r="I39" s="7">
        <f>SUM(I43+I48+I52+I102+I117)</f>
        <v>50942.2</v>
      </c>
      <c r="J39" s="64">
        <f>SUM(J43+J52+J102+J117+J215)</f>
        <v>0</v>
      </c>
      <c r="K39" s="7">
        <f>SUM(K43+K52+K102+K117)</f>
        <v>0</v>
      </c>
      <c r="L39" s="7">
        <f>SUM(L43+L52+L102+L117)</f>
        <v>0</v>
      </c>
      <c r="M39" s="7">
        <f>SUM(M43+M52+M102+M117)</f>
        <v>0</v>
      </c>
      <c r="N39" s="7">
        <f>SUM(N43+N52+N102+N117)</f>
        <v>0</v>
      </c>
      <c r="O39" s="9"/>
      <c r="P39" s="45"/>
      <c r="Q39" s="46"/>
      <c r="R39" s="46"/>
    </row>
    <row r="40" spans="1:18">
      <c r="A40" s="56">
        <v>31</v>
      </c>
      <c r="B40" s="58" t="s">
        <v>12</v>
      </c>
      <c r="C40" s="7">
        <f t="shared" si="17"/>
        <v>5000</v>
      </c>
      <c r="D40" s="6">
        <f t="shared" ref="D40:H40" si="20">D126</f>
        <v>0</v>
      </c>
      <c r="E40" s="6">
        <f>E126</f>
        <v>5000</v>
      </c>
      <c r="F40" s="6">
        <f>F126</f>
        <v>0</v>
      </c>
      <c r="G40" s="6">
        <f>G126</f>
        <v>0</v>
      </c>
      <c r="H40" s="6">
        <f t="shared" si="20"/>
        <v>0</v>
      </c>
      <c r="I40" s="6">
        <f>I126</f>
        <v>0</v>
      </c>
      <c r="J40" s="65">
        <f>J126</f>
        <v>0</v>
      </c>
      <c r="K40" s="6">
        <f t="shared" ref="K40:N40" si="21">K126</f>
        <v>0</v>
      </c>
      <c r="L40" s="6">
        <f t="shared" si="21"/>
        <v>0</v>
      </c>
      <c r="M40" s="6">
        <f t="shared" si="21"/>
        <v>0</v>
      </c>
      <c r="N40" s="6">
        <f t="shared" si="21"/>
        <v>0</v>
      </c>
      <c r="O40" s="9"/>
      <c r="P40" s="13"/>
    </row>
    <row r="41" spans="1:18" ht="94.5" customHeight="1">
      <c r="A41" s="56">
        <v>32</v>
      </c>
      <c r="B41" s="42" t="s">
        <v>70</v>
      </c>
      <c r="C41" s="7">
        <f t="shared" si="17"/>
        <v>0</v>
      </c>
      <c r="D41" s="6">
        <f t="shared" ref="D41:N41" si="22">SUM(D42:D43)</f>
        <v>0</v>
      </c>
      <c r="E41" s="6">
        <f t="shared" si="22"/>
        <v>0</v>
      </c>
      <c r="F41" s="6">
        <f t="shared" si="22"/>
        <v>0</v>
      </c>
      <c r="G41" s="6">
        <f t="shared" si="22"/>
        <v>0</v>
      </c>
      <c r="H41" s="6">
        <f t="shared" si="22"/>
        <v>0</v>
      </c>
      <c r="I41" s="6">
        <f t="shared" si="22"/>
        <v>0</v>
      </c>
      <c r="J41" s="65">
        <f>J42+J43</f>
        <v>0</v>
      </c>
      <c r="K41" s="6">
        <f t="shared" si="22"/>
        <v>0</v>
      </c>
      <c r="L41" s="6">
        <f t="shared" si="22"/>
        <v>0</v>
      </c>
      <c r="M41" s="6">
        <f t="shared" si="22"/>
        <v>0</v>
      </c>
      <c r="N41" s="6">
        <f t="shared" si="22"/>
        <v>0</v>
      </c>
      <c r="O41" s="9" t="s">
        <v>33</v>
      </c>
      <c r="P41" s="13"/>
    </row>
    <row r="42" spans="1:18">
      <c r="A42" s="56">
        <v>33</v>
      </c>
      <c r="B42" s="58" t="s">
        <v>10</v>
      </c>
      <c r="C42" s="7">
        <f t="shared" si="17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5">
        <v>0</v>
      </c>
      <c r="K42" s="6">
        <v>0</v>
      </c>
      <c r="L42" s="6">
        <v>0</v>
      </c>
      <c r="M42" s="6">
        <v>0</v>
      </c>
      <c r="N42" s="6">
        <v>0</v>
      </c>
      <c r="O42" s="9"/>
      <c r="P42" s="13"/>
    </row>
    <row r="43" spans="1:18">
      <c r="A43" s="56">
        <v>34</v>
      </c>
      <c r="B43" s="58" t="s">
        <v>11</v>
      </c>
      <c r="C43" s="7">
        <f t="shared" si="17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5">
        <v>0</v>
      </c>
      <c r="K43" s="6">
        <v>0</v>
      </c>
      <c r="L43" s="6">
        <v>0</v>
      </c>
      <c r="M43" s="6">
        <v>0</v>
      </c>
      <c r="N43" s="6">
        <v>0</v>
      </c>
      <c r="O43" s="9"/>
      <c r="P43" s="13"/>
    </row>
    <row r="44" spans="1:18" ht="61.5" customHeight="1">
      <c r="A44" s="56">
        <v>35</v>
      </c>
      <c r="B44" s="42" t="s">
        <v>71</v>
      </c>
      <c r="C44" s="6">
        <f>SUM(D44:N44)</f>
        <v>382407.00000000006</v>
      </c>
      <c r="D44" s="6">
        <v>27506.6</v>
      </c>
      <c r="E44" s="6">
        <v>27889.5</v>
      </c>
      <c r="F44" s="6">
        <f>F45</f>
        <v>29856</v>
      </c>
      <c r="G44" s="6">
        <f>G45</f>
        <v>31404.5</v>
      </c>
      <c r="H44" s="6">
        <f t="shared" ref="H44:N44" si="23">H45</f>
        <v>34628.400000000001</v>
      </c>
      <c r="I44" s="6">
        <f t="shared" si="23"/>
        <v>36400.6</v>
      </c>
      <c r="J44" s="65">
        <f t="shared" si="23"/>
        <v>31305.8</v>
      </c>
      <c r="K44" s="6">
        <f t="shared" si="23"/>
        <v>40853.9</v>
      </c>
      <c r="L44" s="6">
        <f t="shared" si="23"/>
        <v>40853.9</v>
      </c>
      <c r="M44" s="6">
        <f t="shared" si="23"/>
        <v>40853.9</v>
      </c>
      <c r="N44" s="6">
        <f t="shared" si="23"/>
        <v>40853.9</v>
      </c>
      <c r="O44" s="9" t="s">
        <v>163</v>
      </c>
      <c r="P44" s="13"/>
    </row>
    <row r="45" spans="1:18">
      <c r="A45" s="56" t="s">
        <v>162</v>
      </c>
      <c r="B45" s="58" t="s">
        <v>10</v>
      </c>
      <c r="C45" s="6">
        <f t="shared" si="17"/>
        <v>382407.00000000006</v>
      </c>
      <c r="D45" s="6">
        <v>27506.6</v>
      </c>
      <c r="E45" s="6">
        <v>27889.5</v>
      </c>
      <c r="F45" s="6">
        <v>29856</v>
      </c>
      <c r="G45" s="6">
        <v>31404.5</v>
      </c>
      <c r="H45" s="6">
        <v>34628.400000000001</v>
      </c>
      <c r="I45" s="6">
        <v>36400.6</v>
      </c>
      <c r="J45" s="66">
        <v>31305.8</v>
      </c>
      <c r="K45" s="6">
        <v>40853.9</v>
      </c>
      <c r="L45" s="6">
        <v>40853.9</v>
      </c>
      <c r="M45" s="6">
        <v>40853.9</v>
      </c>
      <c r="N45" s="6">
        <v>40853.9</v>
      </c>
      <c r="O45" s="9"/>
      <c r="P45" s="13"/>
    </row>
    <row r="46" spans="1:18" ht="47.25" customHeight="1">
      <c r="A46" s="56" t="s">
        <v>113</v>
      </c>
      <c r="B46" s="58" t="s">
        <v>120</v>
      </c>
      <c r="C46" s="6">
        <f>C47+C48+C49</f>
        <v>2214.3000000000002</v>
      </c>
      <c r="D46" s="6">
        <f t="shared" ref="D46:N46" si="24">SUM(D47:D49)</f>
        <v>0</v>
      </c>
      <c r="E46" s="6">
        <f t="shared" si="24"/>
        <v>0</v>
      </c>
      <c r="F46" s="6">
        <f t="shared" si="24"/>
        <v>0</v>
      </c>
      <c r="G46" s="6">
        <f t="shared" si="24"/>
        <v>0</v>
      </c>
      <c r="H46" s="6">
        <f t="shared" si="24"/>
        <v>2214.3000000000002</v>
      </c>
      <c r="I46" s="6">
        <f t="shared" si="24"/>
        <v>0</v>
      </c>
      <c r="J46" s="65">
        <f t="shared" si="24"/>
        <v>0</v>
      </c>
      <c r="K46" s="6">
        <f t="shared" si="24"/>
        <v>0</v>
      </c>
      <c r="L46" s="6">
        <f t="shared" si="24"/>
        <v>0</v>
      </c>
      <c r="M46" s="6">
        <f t="shared" si="24"/>
        <v>0</v>
      </c>
      <c r="N46" s="6">
        <f t="shared" si="24"/>
        <v>0</v>
      </c>
      <c r="O46" s="9" t="s">
        <v>117</v>
      </c>
      <c r="P46" s="47"/>
    </row>
    <row r="47" spans="1:18">
      <c r="A47" s="56" t="s">
        <v>114</v>
      </c>
      <c r="B47" s="58" t="s">
        <v>10</v>
      </c>
      <c r="C47" s="6">
        <f t="shared" si="17"/>
        <v>2214.3000000000002</v>
      </c>
      <c r="D47" s="6">
        <v>0</v>
      </c>
      <c r="E47" s="6">
        <v>0</v>
      </c>
      <c r="F47" s="6">
        <v>0</v>
      </c>
      <c r="G47" s="6">
        <v>0</v>
      </c>
      <c r="H47" s="6">
        <v>2214.3000000000002</v>
      </c>
      <c r="I47" s="6">
        <v>0</v>
      </c>
      <c r="J47" s="65">
        <v>0</v>
      </c>
      <c r="K47" s="6">
        <v>0</v>
      </c>
      <c r="L47" s="6">
        <v>0</v>
      </c>
      <c r="M47" s="6">
        <v>0</v>
      </c>
      <c r="N47" s="6">
        <v>0</v>
      </c>
      <c r="O47" s="9"/>
      <c r="P47" s="13"/>
    </row>
    <row r="48" spans="1:18">
      <c r="A48" s="56" t="s">
        <v>115</v>
      </c>
      <c r="B48" s="58" t="s">
        <v>11</v>
      </c>
      <c r="C48" s="6">
        <f t="shared" si="17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5">
        <v>0</v>
      </c>
      <c r="K48" s="6">
        <v>0</v>
      </c>
      <c r="L48" s="6">
        <v>0</v>
      </c>
      <c r="M48" s="6">
        <v>0</v>
      </c>
      <c r="N48" s="6">
        <v>0</v>
      </c>
      <c r="O48" s="9"/>
      <c r="P48" s="13"/>
    </row>
    <row r="49" spans="1:16">
      <c r="A49" s="56" t="s">
        <v>116</v>
      </c>
      <c r="B49" s="58" t="s">
        <v>12</v>
      </c>
      <c r="C49" s="6">
        <f t="shared" si="17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5">
        <v>0</v>
      </c>
      <c r="K49" s="6">
        <v>0</v>
      </c>
      <c r="L49" s="6">
        <v>0</v>
      </c>
      <c r="M49" s="6">
        <v>0</v>
      </c>
      <c r="N49" s="6">
        <v>0</v>
      </c>
      <c r="O49" s="9"/>
      <c r="P49" s="13"/>
    </row>
    <row r="50" spans="1:16" ht="75.75" customHeight="1">
      <c r="A50" s="56">
        <v>37</v>
      </c>
      <c r="B50" s="42" t="s">
        <v>72</v>
      </c>
      <c r="C50" s="6">
        <f t="shared" si="17"/>
        <v>324925.40000000002</v>
      </c>
      <c r="D50" s="6">
        <f t="shared" ref="D50:N50" si="25">SUM(D51:D52)</f>
        <v>28614.3</v>
      </c>
      <c r="E50" s="6">
        <f>SUM(E51:E52)</f>
        <v>967.9</v>
      </c>
      <c r="F50" s="6">
        <f t="shared" si="25"/>
        <v>7712.8</v>
      </c>
      <c r="G50" s="6">
        <f t="shared" si="25"/>
        <v>97603.199999999997</v>
      </c>
      <c r="H50" s="6">
        <f t="shared" si="25"/>
        <v>119832.7</v>
      </c>
      <c r="I50" s="6">
        <f>I51+I52</f>
        <v>68631.100000000006</v>
      </c>
      <c r="J50" s="65">
        <f>SUM(J51:J52)</f>
        <v>1563.4</v>
      </c>
      <c r="K50" s="6">
        <f t="shared" si="25"/>
        <v>0</v>
      </c>
      <c r="L50" s="6">
        <f t="shared" si="25"/>
        <v>0</v>
      </c>
      <c r="M50" s="6">
        <f t="shared" si="25"/>
        <v>0</v>
      </c>
      <c r="N50" s="6">
        <f t="shared" si="25"/>
        <v>0</v>
      </c>
      <c r="O50" s="9" t="s">
        <v>32</v>
      </c>
      <c r="P50" s="13"/>
    </row>
    <row r="51" spans="1:16">
      <c r="A51" s="56">
        <v>38</v>
      </c>
      <c r="B51" s="58" t="s">
        <v>10</v>
      </c>
      <c r="C51" s="6">
        <f t="shared" si="17"/>
        <v>151629.89999999997</v>
      </c>
      <c r="D51" s="43">
        <v>1810.8</v>
      </c>
      <c r="E51" s="6">
        <f>SUM(E54+E57+E60+E63+E66+E69+E72+E75+E78+E81+E84+E87+E93+E96+E99)</f>
        <v>967.9</v>
      </c>
      <c r="F51" s="6">
        <f>SUM(F54+F57+F60+F63+F66+F69+F72+F75+F78+F81+F84+F87+F93+F96+F99)</f>
        <v>7712.8</v>
      </c>
      <c r="G51" s="6">
        <f>SUM(G54+G57+G60+G63+G66+G69+G72+G75+G78+G81+G84+G87+G93+G96+G99)</f>
        <v>62053.399999999994</v>
      </c>
      <c r="H51" s="6">
        <v>59832.7</v>
      </c>
      <c r="I51" s="6">
        <f>I66+I78</f>
        <v>17688.900000000001</v>
      </c>
      <c r="J51" s="65">
        <f>SUM(J54+J57+J60+J63+J66+J69+J72+J75+J78+J81+J84+J87+J90+J93+J96+J99)</f>
        <v>1563.4</v>
      </c>
      <c r="K51" s="6">
        <f>SUM(K54+K57+K60+K63+K66+K69+K72+K75+K78+K81+K84+K87+K90+K93+K96+K99)</f>
        <v>0</v>
      </c>
      <c r="L51" s="6">
        <f>SUM(L54+L57+L60+L63+L66+L69+L72+L75+L78+L81+L84+L87+L90+L93+L96+L99)</f>
        <v>0</v>
      </c>
      <c r="M51" s="6">
        <f>SUM(M54+M57+M60+M63+M66+M69+M72+M75+M78+M81+M84+M87+M90+M93+M96+M99)</f>
        <v>0</v>
      </c>
      <c r="N51" s="6">
        <f>SUM(N54+N57+N60+N63+N66+N69+N72+N75+N78+N81+N84+N87+N90+N93+N96+N99)</f>
        <v>0</v>
      </c>
      <c r="O51" s="39"/>
      <c r="P51" s="13"/>
    </row>
    <row r="52" spans="1:16">
      <c r="A52" s="56">
        <v>39</v>
      </c>
      <c r="B52" s="58" t="s">
        <v>11</v>
      </c>
      <c r="C52" s="6">
        <f t="shared" si="17"/>
        <v>173295.5</v>
      </c>
      <c r="D52" s="6">
        <v>26803.5</v>
      </c>
      <c r="E52" s="6">
        <f>SUM(E55+E58+E61+E64+E67+E70+E73+E76+E79+E82+E85+E88+E94+E97)</f>
        <v>0</v>
      </c>
      <c r="F52" s="6">
        <f>SUM(F55+F58+F61+F64+F67+F70+F73+F76+F79+F82+F85+F88+F94+F97)</f>
        <v>0</v>
      </c>
      <c r="G52" s="6">
        <f>SUM(G55+G58+G61+G64+G67+G70+G73+G76+G79+G82+G85+G88+G94+G97)</f>
        <v>35549.800000000003</v>
      </c>
      <c r="H52" s="6">
        <f>SUM(H55+H58+H61+H64+H67+H70+H73+H76+H79+H82+H85+H88+H91+H94+H97)</f>
        <v>60000</v>
      </c>
      <c r="I52" s="6">
        <f>SUM(I55+I58+I61+I64+I67+I70+I73+I76+I79+I82+I85+I88+I91+I94+I97)</f>
        <v>50942.2</v>
      </c>
      <c r="J52" s="65">
        <v>0</v>
      </c>
      <c r="K52" s="6">
        <f>SUM(K55+K58+K61+K64+K67+K70+K73+K76+K79+K82+K85+K88+K91+K94+K97)</f>
        <v>0</v>
      </c>
      <c r="L52" s="6">
        <f>SUM(L55+L58+L61+L64+L67+L70+L73+L76+L79+L82+L85+L88+L91+L94+L97)</f>
        <v>0</v>
      </c>
      <c r="M52" s="6">
        <f>SUM(M55+M58+M61+M64+M67+M70+M73+M76+M79+M82+M85+M88+M91+M94+M97)</f>
        <v>0</v>
      </c>
      <c r="N52" s="6">
        <f>SUM(N55+N58+N61+N64+N67+N70+N73+N76+N79+N82+N85+N88+N91+N94+N97)</f>
        <v>0</v>
      </c>
      <c r="O52" s="48"/>
      <c r="P52" s="13"/>
    </row>
    <row r="53" spans="1:16" ht="45">
      <c r="A53" s="56">
        <v>40</v>
      </c>
      <c r="B53" s="58" t="s">
        <v>37</v>
      </c>
      <c r="C53" s="6">
        <f t="shared" si="17"/>
        <v>28214.400000000001</v>
      </c>
      <c r="D53" s="6">
        <f t="shared" ref="D53:N53" si="26">SUM(D54:D55)</f>
        <v>28214.400000000001</v>
      </c>
      <c r="E53" s="6">
        <f t="shared" si="26"/>
        <v>0</v>
      </c>
      <c r="F53" s="6">
        <f t="shared" si="26"/>
        <v>0</v>
      </c>
      <c r="G53" s="6">
        <f t="shared" si="26"/>
        <v>0</v>
      </c>
      <c r="H53" s="6">
        <f t="shared" si="26"/>
        <v>0</v>
      </c>
      <c r="I53" s="6">
        <f t="shared" si="26"/>
        <v>0</v>
      </c>
      <c r="J53" s="65">
        <f t="shared" si="26"/>
        <v>0</v>
      </c>
      <c r="K53" s="6">
        <f t="shared" si="26"/>
        <v>0</v>
      </c>
      <c r="L53" s="6">
        <f t="shared" si="26"/>
        <v>0</v>
      </c>
      <c r="M53" s="6">
        <f t="shared" si="26"/>
        <v>0</v>
      </c>
      <c r="N53" s="6">
        <f t="shared" si="26"/>
        <v>0</v>
      </c>
      <c r="O53" s="39"/>
      <c r="P53" s="13"/>
    </row>
    <row r="54" spans="1:16">
      <c r="A54" s="56">
        <v>41</v>
      </c>
      <c r="B54" s="58" t="s">
        <v>10</v>
      </c>
      <c r="C54" s="6">
        <f t="shared" si="17"/>
        <v>1410.9</v>
      </c>
      <c r="D54" s="6">
        <v>1410.9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5">
        <v>0</v>
      </c>
      <c r="K54" s="6">
        <v>0</v>
      </c>
      <c r="L54" s="6">
        <v>0</v>
      </c>
      <c r="M54" s="6">
        <v>0</v>
      </c>
      <c r="N54" s="6">
        <v>0</v>
      </c>
      <c r="O54" s="48"/>
      <c r="P54" s="13"/>
    </row>
    <row r="55" spans="1:16">
      <c r="A55" s="56">
        <v>42</v>
      </c>
      <c r="B55" s="58" t="s">
        <v>11</v>
      </c>
      <c r="C55" s="6">
        <f t="shared" si="17"/>
        <v>26803.5</v>
      </c>
      <c r="D55" s="6">
        <v>26803.5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5">
        <v>0</v>
      </c>
      <c r="K55" s="6">
        <v>0</v>
      </c>
      <c r="L55" s="6">
        <v>0</v>
      </c>
      <c r="M55" s="6">
        <v>0</v>
      </c>
      <c r="N55" s="6">
        <v>0</v>
      </c>
      <c r="O55" s="49"/>
      <c r="P55" s="13"/>
    </row>
    <row r="56" spans="1:16">
      <c r="A56" s="56">
        <v>43</v>
      </c>
      <c r="B56" s="50" t="s">
        <v>20</v>
      </c>
      <c r="C56" s="6">
        <f t="shared" si="17"/>
        <v>0</v>
      </c>
      <c r="D56" s="6">
        <f t="shared" ref="D56:N56" si="27">SUM(D57:D58)</f>
        <v>0</v>
      </c>
      <c r="E56" s="6">
        <f t="shared" si="27"/>
        <v>0</v>
      </c>
      <c r="F56" s="6">
        <f t="shared" si="27"/>
        <v>0</v>
      </c>
      <c r="G56" s="6">
        <f t="shared" si="27"/>
        <v>0</v>
      </c>
      <c r="H56" s="6">
        <f t="shared" si="27"/>
        <v>0</v>
      </c>
      <c r="I56" s="6">
        <f t="shared" si="27"/>
        <v>0</v>
      </c>
      <c r="J56" s="65">
        <f t="shared" si="27"/>
        <v>0</v>
      </c>
      <c r="K56" s="6">
        <f t="shared" si="27"/>
        <v>0</v>
      </c>
      <c r="L56" s="6">
        <f t="shared" si="27"/>
        <v>0</v>
      </c>
      <c r="M56" s="6">
        <f t="shared" si="27"/>
        <v>0</v>
      </c>
      <c r="N56" s="6">
        <f t="shared" si="27"/>
        <v>0</v>
      </c>
      <c r="O56" s="48"/>
      <c r="P56" s="13"/>
    </row>
    <row r="57" spans="1:16">
      <c r="A57" s="56">
        <v>44</v>
      </c>
      <c r="B57" s="58" t="s">
        <v>10</v>
      </c>
      <c r="C57" s="6">
        <f t="shared" si="17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5">
        <v>0</v>
      </c>
      <c r="K57" s="6">
        <v>0</v>
      </c>
      <c r="L57" s="6">
        <v>0</v>
      </c>
      <c r="M57" s="6">
        <v>0</v>
      </c>
      <c r="N57" s="6">
        <v>0</v>
      </c>
      <c r="O57" s="9"/>
      <c r="P57" s="13"/>
    </row>
    <row r="58" spans="1:16">
      <c r="A58" s="56">
        <v>45</v>
      </c>
      <c r="B58" s="58" t="s">
        <v>11</v>
      </c>
      <c r="C58" s="6">
        <f t="shared" si="17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5">
        <v>0</v>
      </c>
      <c r="K58" s="6">
        <v>0</v>
      </c>
      <c r="L58" s="6">
        <v>0</v>
      </c>
      <c r="M58" s="6">
        <v>0</v>
      </c>
      <c r="N58" s="6">
        <v>0</v>
      </c>
      <c r="O58" s="9"/>
      <c r="P58" s="13"/>
    </row>
    <row r="59" spans="1:16">
      <c r="A59" s="56">
        <v>46</v>
      </c>
      <c r="B59" s="50" t="s">
        <v>29</v>
      </c>
      <c r="C59" s="6">
        <f t="shared" si="17"/>
        <v>0</v>
      </c>
      <c r="D59" s="6">
        <f t="shared" ref="D59:J59" si="28">SUM(D60:D61)</f>
        <v>0</v>
      </c>
      <c r="E59" s="6">
        <f t="shared" si="28"/>
        <v>0</v>
      </c>
      <c r="F59" s="6">
        <f t="shared" si="28"/>
        <v>0</v>
      </c>
      <c r="G59" s="6">
        <f t="shared" si="28"/>
        <v>0</v>
      </c>
      <c r="H59" s="6">
        <f t="shared" si="28"/>
        <v>0</v>
      </c>
      <c r="I59" s="6">
        <f t="shared" si="28"/>
        <v>0</v>
      </c>
      <c r="J59" s="65">
        <f t="shared" si="28"/>
        <v>0</v>
      </c>
      <c r="K59" s="6">
        <v>0</v>
      </c>
      <c r="L59" s="6">
        <v>0</v>
      </c>
      <c r="M59" s="6">
        <v>0</v>
      </c>
      <c r="N59" s="6">
        <v>0</v>
      </c>
      <c r="O59" s="9"/>
      <c r="P59" s="13"/>
    </row>
    <row r="60" spans="1:16">
      <c r="A60" s="56">
        <v>47</v>
      </c>
      <c r="B60" s="58" t="s">
        <v>10</v>
      </c>
      <c r="C60" s="6">
        <f t="shared" si="17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5">
        <v>0</v>
      </c>
      <c r="K60" s="6">
        <v>0</v>
      </c>
      <c r="L60" s="6">
        <v>0</v>
      </c>
      <c r="M60" s="6">
        <v>0</v>
      </c>
      <c r="N60" s="6">
        <v>0</v>
      </c>
      <c r="O60" s="9"/>
      <c r="P60" s="13"/>
    </row>
    <row r="61" spans="1:16">
      <c r="A61" s="56">
        <v>48</v>
      </c>
      <c r="B61" s="58" t="s">
        <v>11</v>
      </c>
      <c r="C61" s="6">
        <f t="shared" si="17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5">
        <v>0</v>
      </c>
      <c r="K61" s="6">
        <v>0</v>
      </c>
      <c r="L61" s="6">
        <v>0</v>
      </c>
      <c r="M61" s="6">
        <v>0</v>
      </c>
      <c r="N61" s="6">
        <v>0</v>
      </c>
      <c r="O61" s="9"/>
      <c r="P61" s="13"/>
    </row>
    <row r="62" spans="1:16">
      <c r="A62" s="56">
        <v>49</v>
      </c>
      <c r="B62" s="50" t="s">
        <v>21</v>
      </c>
      <c r="C62" s="6">
        <f t="shared" si="17"/>
        <v>0</v>
      </c>
      <c r="D62" s="6">
        <f t="shared" ref="D62:N62" si="29">SUM(D63:D64)</f>
        <v>0</v>
      </c>
      <c r="E62" s="6">
        <f t="shared" si="29"/>
        <v>0</v>
      </c>
      <c r="F62" s="6">
        <v>0</v>
      </c>
      <c r="G62" s="6">
        <v>0</v>
      </c>
      <c r="H62" s="6">
        <f t="shared" si="29"/>
        <v>0</v>
      </c>
      <c r="I62" s="6">
        <v>0</v>
      </c>
      <c r="J62" s="65">
        <f t="shared" si="29"/>
        <v>0</v>
      </c>
      <c r="K62" s="6">
        <f t="shared" si="29"/>
        <v>0</v>
      </c>
      <c r="L62" s="6">
        <f t="shared" si="29"/>
        <v>0</v>
      </c>
      <c r="M62" s="6">
        <f t="shared" si="29"/>
        <v>0</v>
      </c>
      <c r="N62" s="6">
        <f t="shared" si="29"/>
        <v>0</v>
      </c>
      <c r="O62" s="9"/>
      <c r="P62" s="13"/>
    </row>
    <row r="63" spans="1:16">
      <c r="A63" s="56">
        <v>50</v>
      </c>
      <c r="B63" s="58" t="s">
        <v>10</v>
      </c>
      <c r="C63" s="6">
        <f t="shared" si="17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5">
        <v>0</v>
      </c>
      <c r="K63" s="6">
        <v>0</v>
      </c>
      <c r="L63" s="6">
        <v>0</v>
      </c>
      <c r="M63" s="6">
        <v>0</v>
      </c>
      <c r="N63" s="6">
        <v>0</v>
      </c>
      <c r="O63" s="9"/>
      <c r="P63" s="13"/>
    </row>
    <row r="64" spans="1:16">
      <c r="A64" s="56">
        <v>51</v>
      </c>
      <c r="B64" s="58" t="s">
        <v>11</v>
      </c>
      <c r="C64" s="6">
        <f t="shared" si="17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5">
        <v>0</v>
      </c>
      <c r="K64" s="6">
        <v>0</v>
      </c>
      <c r="L64" s="6">
        <v>0</v>
      </c>
      <c r="M64" s="6">
        <v>0</v>
      </c>
      <c r="N64" s="6">
        <v>0</v>
      </c>
      <c r="O64" s="9"/>
      <c r="P64" s="13"/>
    </row>
    <row r="65" spans="1:16">
      <c r="A65" s="56">
        <v>52</v>
      </c>
      <c r="B65" s="50" t="s">
        <v>105</v>
      </c>
      <c r="C65" s="6">
        <f>I65</f>
        <v>18157.7</v>
      </c>
      <c r="D65" s="6">
        <f t="shared" ref="D65:N65" si="30">SUM(D66:D67)</f>
        <v>0</v>
      </c>
      <c r="E65" s="6">
        <f t="shared" si="30"/>
        <v>0</v>
      </c>
      <c r="F65" s="6">
        <v>0</v>
      </c>
      <c r="G65" s="6">
        <v>0</v>
      </c>
      <c r="H65" s="6">
        <f t="shared" si="30"/>
        <v>0</v>
      </c>
      <c r="I65" s="6">
        <f>I66+I67</f>
        <v>18157.7</v>
      </c>
      <c r="J65" s="65">
        <f t="shared" si="30"/>
        <v>0</v>
      </c>
      <c r="K65" s="6">
        <f t="shared" si="30"/>
        <v>0</v>
      </c>
      <c r="L65" s="6">
        <f t="shared" si="30"/>
        <v>0</v>
      </c>
      <c r="M65" s="6">
        <f t="shared" si="30"/>
        <v>0</v>
      </c>
      <c r="N65" s="6">
        <f t="shared" si="30"/>
        <v>0</v>
      </c>
      <c r="O65" s="9"/>
      <c r="P65" s="13"/>
    </row>
    <row r="66" spans="1:16">
      <c r="A66" s="56">
        <v>53</v>
      </c>
      <c r="B66" s="58" t="s">
        <v>10</v>
      </c>
      <c r="C66" s="6">
        <f>I66</f>
        <v>10758.5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10758.5</v>
      </c>
      <c r="J66" s="65">
        <v>0</v>
      </c>
      <c r="K66" s="6">
        <v>0</v>
      </c>
      <c r="L66" s="6">
        <v>0</v>
      </c>
      <c r="M66" s="6">
        <v>0</v>
      </c>
      <c r="N66" s="6">
        <v>0</v>
      </c>
      <c r="O66" s="48"/>
      <c r="P66" s="13"/>
    </row>
    <row r="67" spans="1:16">
      <c r="A67" s="56">
        <v>54</v>
      </c>
      <c r="B67" s="58" t="s">
        <v>11</v>
      </c>
      <c r="C67" s="6">
        <f t="shared" si="17"/>
        <v>7399.2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7399.2</v>
      </c>
      <c r="J67" s="65">
        <v>0</v>
      </c>
      <c r="K67" s="6">
        <v>0</v>
      </c>
      <c r="L67" s="6">
        <v>0</v>
      </c>
      <c r="M67" s="6">
        <v>0</v>
      </c>
      <c r="N67" s="6">
        <v>0</v>
      </c>
      <c r="O67" s="48"/>
      <c r="P67" s="13"/>
    </row>
    <row r="68" spans="1:16">
      <c r="A68" s="56">
        <v>55</v>
      </c>
      <c r="B68" s="50" t="s">
        <v>22</v>
      </c>
      <c r="C68" s="6">
        <f t="shared" si="17"/>
        <v>0</v>
      </c>
      <c r="D68" s="6">
        <f t="shared" ref="D68:N68" si="31">SUM(D69:D70)</f>
        <v>0</v>
      </c>
      <c r="E68" s="6">
        <f t="shared" si="31"/>
        <v>0</v>
      </c>
      <c r="F68" s="6">
        <f t="shared" si="31"/>
        <v>0</v>
      </c>
      <c r="G68" s="6">
        <f t="shared" si="31"/>
        <v>0</v>
      </c>
      <c r="H68" s="6">
        <f t="shared" si="31"/>
        <v>0</v>
      </c>
      <c r="I68" s="6">
        <f t="shared" si="31"/>
        <v>0</v>
      </c>
      <c r="J68" s="65">
        <f t="shared" si="31"/>
        <v>0</v>
      </c>
      <c r="K68" s="6">
        <f t="shared" si="31"/>
        <v>0</v>
      </c>
      <c r="L68" s="6">
        <f t="shared" si="31"/>
        <v>0</v>
      </c>
      <c r="M68" s="6">
        <f t="shared" si="31"/>
        <v>0</v>
      </c>
      <c r="N68" s="6">
        <f t="shared" si="31"/>
        <v>0</v>
      </c>
      <c r="O68" s="9"/>
      <c r="P68" s="13"/>
    </row>
    <row r="69" spans="1:16">
      <c r="A69" s="56">
        <v>56</v>
      </c>
      <c r="B69" s="58" t="s">
        <v>10</v>
      </c>
      <c r="C69" s="6">
        <f t="shared" si="17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5">
        <v>0</v>
      </c>
      <c r="K69" s="6">
        <v>0</v>
      </c>
      <c r="L69" s="6">
        <v>0</v>
      </c>
      <c r="M69" s="6">
        <v>0</v>
      </c>
      <c r="N69" s="6">
        <v>0</v>
      </c>
      <c r="O69" s="9"/>
      <c r="P69" s="13"/>
    </row>
    <row r="70" spans="1:16">
      <c r="A70" s="56">
        <v>57</v>
      </c>
      <c r="B70" s="58" t="s">
        <v>11</v>
      </c>
      <c r="C70" s="6">
        <f t="shared" si="17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5">
        <v>0</v>
      </c>
      <c r="K70" s="6">
        <v>0</v>
      </c>
      <c r="L70" s="6">
        <v>0</v>
      </c>
      <c r="M70" s="6">
        <v>0</v>
      </c>
      <c r="N70" s="6">
        <v>0</v>
      </c>
      <c r="O70" s="9"/>
      <c r="P70" s="13"/>
    </row>
    <row r="71" spans="1:16" ht="30">
      <c r="A71" s="56">
        <v>58</v>
      </c>
      <c r="B71" s="58" t="s">
        <v>23</v>
      </c>
      <c r="C71" s="6">
        <f t="shared" si="17"/>
        <v>0</v>
      </c>
      <c r="D71" s="6">
        <f t="shared" ref="D71:N71" si="32">SUM(D72:D73)</f>
        <v>0</v>
      </c>
      <c r="E71" s="6">
        <v>0</v>
      </c>
      <c r="F71" s="6">
        <f t="shared" si="32"/>
        <v>0</v>
      </c>
      <c r="G71" s="6">
        <v>0</v>
      </c>
      <c r="H71" s="6">
        <f t="shared" si="32"/>
        <v>0</v>
      </c>
      <c r="I71" s="6">
        <f t="shared" si="32"/>
        <v>0</v>
      </c>
      <c r="J71" s="65">
        <f t="shared" si="32"/>
        <v>0</v>
      </c>
      <c r="K71" s="6">
        <f t="shared" si="32"/>
        <v>0</v>
      </c>
      <c r="L71" s="6">
        <f t="shared" si="32"/>
        <v>0</v>
      </c>
      <c r="M71" s="6">
        <f t="shared" si="32"/>
        <v>0</v>
      </c>
      <c r="N71" s="6">
        <f t="shared" si="32"/>
        <v>0</v>
      </c>
      <c r="O71" s="9"/>
      <c r="P71" s="13"/>
    </row>
    <row r="72" spans="1:16">
      <c r="A72" s="56">
        <v>59</v>
      </c>
      <c r="B72" s="58" t="s">
        <v>10</v>
      </c>
      <c r="C72" s="6">
        <f t="shared" si="17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5">
        <v>0</v>
      </c>
      <c r="K72" s="6">
        <v>0</v>
      </c>
      <c r="L72" s="6">
        <v>0</v>
      </c>
      <c r="M72" s="6">
        <v>0</v>
      </c>
      <c r="N72" s="6">
        <v>0</v>
      </c>
      <c r="O72" s="9"/>
      <c r="P72" s="13"/>
    </row>
    <row r="73" spans="1:16">
      <c r="A73" s="56">
        <v>60</v>
      </c>
      <c r="B73" s="58" t="s">
        <v>11</v>
      </c>
      <c r="C73" s="6">
        <f t="shared" si="17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5">
        <v>0</v>
      </c>
      <c r="K73" s="6">
        <v>0</v>
      </c>
      <c r="L73" s="6">
        <v>0</v>
      </c>
      <c r="M73" s="6">
        <v>0</v>
      </c>
      <c r="N73" s="6">
        <v>0</v>
      </c>
      <c r="O73" s="9"/>
      <c r="P73" s="13"/>
    </row>
    <row r="74" spans="1:16">
      <c r="A74" s="56">
        <v>61</v>
      </c>
      <c r="B74" s="50" t="s">
        <v>24</v>
      </c>
      <c r="C74" s="6">
        <v>0</v>
      </c>
      <c r="D74" s="6">
        <f t="shared" ref="D74:N74" si="33">SUM(D75:D76)</f>
        <v>0</v>
      </c>
      <c r="E74" s="6"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v>0</v>
      </c>
      <c r="J74" s="65">
        <f t="shared" si="33"/>
        <v>0</v>
      </c>
      <c r="K74" s="6">
        <f t="shared" si="33"/>
        <v>0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9"/>
      <c r="P74" s="13"/>
    </row>
    <row r="75" spans="1:16">
      <c r="A75" s="56">
        <v>62</v>
      </c>
      <c r="B75" s="58" t="s">
        <v>10</v>
      </c>
      <c r="C75" s="6">
        <f t="shared" si="17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5">
        <v>0</v>
      </c>
      <c r="K75" s="6">
        <v>0</v>
      </c>
      <c r="L75" s="6">
        <v>0</v>
      </c>
      <c r="M75" s="6">
        <v>0</v>
      </c>
      <c r="N75" s="6">
        <v>0</v>
      </c>
      <c r="O75" s="9"/>
      <c r="P75" s="13"/>
    </row>
    <row r="76" spans="1:16">
      <c r="A76" s="56">
        <v>63</v>
      </c>
      <c r="B76" s="58" t="s">
        <v>11</v>
      </c>
      <c r="C76" s="6">
        <f t="shared" si="17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5">
        <v>0</v>
      </c>
      <c r="K76" s="6">
        <v>0</v>
      </c>
      <c r="L76" s="6">
        <v>0</v>
      </c>
      <c r="M76" s="6">
        <v>0</v>
      </c>
      <c r="N76" s="6">
        <v>0</v>
      </c>
      <c r="O76" s="9"/>
      <c r="P76" s="13"/>
    </row>
    <row r="77" spans="1:16">
      <c r="A77" s="56">
        <v>64</v>
      </c>
      <c r="B77" s="50" t="s">
        <v>25</v>
      </c>
      <c r="C77" s="6">
        <v>118617.4</v>
      </c>
      <c r="D77" s="6">
        <f t="shared" ref="D77:N77" si="34">SUM(D78:D79)</f>
        <v>0</v>
      </c>
      <c r="E77" s="6">
        <v>0</v>
      </c>
      <c r="F77" s="6">
        <f t="shared" si="34"/>
        <v>0</v>
      </c>
      <c r="G77" s="6">
        <v>0</v>
      </c>
      <c r="H77" s="6">
        <f t="shared" si="34"/>
        <v>68104.7</v>
      </c>
      <c r="I77" s="6">
        <f>I78+I79</f>
        <v>50473.4</v>
      </c>
      <c r="J77" s="65">
        <f t="shared" si="34"/>
        <v>0</v>
      </c>
      <c r="K77" s="6">
        <f t="shared" si="34"/>
        <v>0</v>
      </c>
      <c r="L77" s="6">
        <f t="shared" si="34"/>
        <v>0</v>
      </c>
      <c r="M77" s="6">
        <f t="shared" si="34"/>
        <v>0</v>
      </c>
      <c r="N77" s="6">
        <f t="shared" si="34"/>
        <v>0</v>
      </c>
      <c r="O77" s="9"/>
      <c r="P77" s="13"/>
    </row>
    <row r="78" spans="1:16">
      <c r="A78" s="56">
        <v>65</v>
      </c>
      <c r="B78" s="58" t="s">
        <v>10</v>
      </c>
      <c r="C78" s="6">
        <v>35133.4</v>
      </c>
      <c r="D78" s="6">
        <v>0</v>
      </c>
      <c r="E78" s="6">
        <v>0</v>
      </c>
      <c r="F78" s="6">
        <v>0</v>
      </c>
      <c r="G78" s="6">
        <v>0</v>
      </c>
      <c r="H78" s="6">
        <v>28163.7</v>
      </c>
      <c r="I78" s="6">
        <v>6930.4</v>
      </c>
      <c r="J78" s="65">
        <v>0</v>
      </c>
      <c r="K78" s="6">
        <v>0</v>
      </c>
      <c r="L78" s="6">
        <v>0</v>
      </c>
      <c r="M78" s="6">
        <v>0</v>
      </c>
      <c r="N78" s="6">
        <v>0</v>
      </c>
      <c r="O78" s="9"/>
      <c r="P78" s="13"/>
    </row>
    <row r="79" spans="1:16">
      <c r="A79" s="56">
        <v>66</v>
      </c>
      <c r="B79" s="58" t="s">
        <v>11</v>
      </c>
      <c r="C79" s="6">
        <f t="shared" si="17"/>
        <v>83484</v>
      </c>
      <c r="D79" s="6">
        <v>0</v>
      </c>
      <c r="E79" s="6">
        <v>0</v>
      </c>
      <c r="F79" s="6">
        <v>0</v>
      </c>
      <c r="G79" s="6">
        <v>0</v>
      </c>
      <c r="H79" s="6">
        <v>39941</v>
      </c>
      <c r="I79" s="6">
        <v>43543</v>
      </c>
      <c r="J79" s="65">
        <v>0</v>
      </c>
      <c r="K79" s="6">
        <v>0</v>
      </c>
      <c r="L79" s="6">
        <v>0</v>
      </c>
      <c r="M79" s="6">
        <v>0</v>
      </c>
      <c r="N79" s="6">
        <v>0</v>
      </c>
      <c r="O79" s="9"/>
      <c r="P79" s="13"/>
    </row>
    <row r="80" spans="1:16">
      <c r="A80" s="56">
        <v>67</v>
      </c>
      <c r="B80" s="50" t="s">
        <v>26</v>
      </c>
      <c r="C80" s="6">
        <f t="shared" si="17"/>
        <v>0</v>
      </c>
      <c r="D80" s="6">
        <f t="shared" ref="D80:N80" si="35">SUM(D81:D82)</f>
        <v>0</v>
      </c>
      <c r="E80" s="6">
        <f t="shared" si="35"/>
        <v>0</v>
      </c>
      <c r="F80" s="6">
        <f t="shared" si="35"/>
        <v>0</v>
      </c>
      <c r="G80" s="6">
        <f t="shared" si="35"/>
        <v>0</v>
      </c>
      <c r="H80" s="6">
        <f t="shared" si="35"/>
        <v>0</v>
      </c>
      <c r="I80" s="6">
        <f t="shared" si="35"/>
        <v>0</v>
      </c>
      <c r="J80" s="65">
        <f t="shared" si="35"/>
        <v>0</v>
      </c>
      <c r="K80" s="6">
        <f t="shared" si="35"/>
        <v>0</v>
      </c>
      <c r="L80" s="6">
        <f t="shared" si="35"/>
        <v>0</v>
      </c>
      <c r="M80" s="6">
        <f t="shared" si="35"/>
        <v>0</v>
      </c>
      <c r="N80" s="6">
        <f t="shared" si="35"/>
        <v>0</v>
      </c>
      <c r="O80" s="9"/>
      <c r="P80" s="13"/>
    </row>
    <row r="81" spans="1:16">
      <c r="A81" s="56">
        <v>68</v>
      </c>
      <c r="B81" s="58" t="s">
        <v>10</v>
      </c>
      <c r="C81" s="6">
        <f t="shared" si="17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5">
        <v>0</v>
      </c>
      <c r="K81" s="6">
        <v>0</v>
      </c>
      <c r="L81" s="6">
        <v>0</v>
      </c>
      <c r="M81" s="6">
        <v>0</v>
      </c>
      <c r="N81" s="6">
        <v>0</v>
      </c>
      <c r="O81" s="9"/>
      <c r="P81" s="13"/>
    </row>
    <row r="82" spans="1:16">
      <c r="A82" s="56">
        <v>69</v>
      </c>
      <c r="B82" s="58" t="s">
        <v>11</v>
      </c>
      <c r="C82" s="6">
        <f t="shared" si="17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5">
        <v>0</v>
      </c>
      <c r="K82" s="6">
        <v>0</v>
      </c>
      <c r="L82" s="6">
        <v>0</v>
      </c>
      <c r="M82" s="6">
        <v>0</v>
      </c>
      <c r="N82" s="6">
        <v>0</v>
      </c>
      <c r="O82" s="9"/>
      <c r="P82" s="13"/>
    </row>
    <row r="83" spans="1:16">
      <c r="A83" s="56">
        <v>70</v>
      </c>
      <c r="B83" s="50" t="s">
        <v>30</v>
      </c>
      <c r="C83" s="6">
        <f t="shared" si="17"/>
        <v>145265.9</v>
      </c>
      <c r="D83" s="6">
        <f t="shared" ref="D83:I83" si="36">SUM(D84:D85)</f>
        <v>0</v>
      </c>
      <c r="E83" s="6">
        <f t="shared" si="36"/>
        <v>0</v>
      </c>
      <c r="F83" s="6">
        <f t="shared" si="36"/>
        <v>0</v>
      </c>
      <c r="G83" s="6">
        <f t="shared" si="36"/>
        <v>93561.5</v>
      </c>
      <c r="H83" s="6">
        <f t="shared" si="36"/>
        <v>51704.4</v>
      </c>
      <c r="I83" s="6">
        <f t="shared" si="36"/>
        <v>0</v>
      </c>
      <c r="J83" s="65">
        <f>SUM(J84:J85)</f>
        <v>0</v>
      </c>
      <c r="K83" s="6">
        <f t="shared" ref="K83:N83" si="37">SUM(K84:K85)</f>
        <v>0</v>
      </c>
      <c r="L83" s="6">
        <f t="shared" si="37"/>
        <v>0</v>
      </c>
      <c r="M83" s="6">
        <f t="shared" si="37"/>
        <v>0</v>
      </c>
      <c r="N83" s="6">
        <f t="shared" si="37"/>
        <v>0</v>
      </c>
      <c r="O83" s="9"/>
      <c r="P83" s="13"/>
    </row>
    <row r="84" spans="1:16">
      <c r="A84" s="56">
        <v>71</v>
      </c>
      <c r="B84" s="58" t="s">
        <v>10</v>
      </c>
      <c r="C84" s="6">
        <f t="shared" si="17"/>
        <v>89657.1</v>
      </c>
      <c r="D84" s="6">
        <v>0</v>
      </c>
      <c r="E84" s="6">
        <v>0</v>
      </c>
      <c r="F84" s="6">
        <v>0</v>
      </c>
      <c r="G84" s="6">
        <v>58011.7</v>
      </c>
      <c r="H84" s="6">
        <v>31645.4</v>
      </c>
      <c r="I84" s="6">
        <v>0</v>
      </c>
      <c r="J84" s="65">
        <v>0</v>
      </c>
      <c r="K84" s="6">
        <v>0</v>
      </c>
      <c r="L84" s="6">
        <v>0</v>
      </c>
      <c r="M84" s="6">
        <v>0</v>
      </c>
      <c r="N84" s="6">
        <v>0</v>
      </c>
      <c r="O84" s="9"/>
      <c r="P84" s="13"/>
    </row>
    <row r="85" spans="1:16">
      <c r="A85" s="56">
        <v>72</v>
      </c>
      <c r="B85" s="58" t="s">
        <v>11</v>
      </c>
      <c r="C85" s="6">
        <f t="shared" si="17"/>
        <v>55608.800000000003</v>
      </c>
      <c r="D85" s="6">
        <v>0</v>
      </c>
      <c r="E85" s="6">
        <v>0</v>
      </c>
      <c r="F85" s="6">
        <v>0</v>
      </c>
      <c r="G85" s="6">
        <v>35549.800000000003</v>
      </c>
      <c r="H85" s="6">
        <v>20059</v>
      </c>
      <c r="I85" s="6">
        <v>0</v>
      </c>
      <c r="J85" s="65">
        <v>0</v>
      </c>
      <c r="K85" s="6">
        <v>0</v>
      </c>
      <c r="L85" s="6">
        <v>0</v>
      </c>
      <c r="M85" s="6">
        <v>0</v>
      </c>
      <c r="N85" s="6">
        <v>0</v>
      </c>
      <c r="O85" s="9"/>
      <c r="P85" s="13"/>
    </row>
    <row r="86" spans="1:16" ht="30">
      <c r="A86" s="56">
        <v>73</v>
      </c>
      <c r="B86" s="58" t="s">
        <v>31</v>
      </c>
      <c r="C86" s="6">
        <f t="shared" si="17"/>
        <v>0</v>
      </c>
      <c r="D86" s="6">
        <f t="shared" ref="D86:N86" si="38">SUM(D87:D88)</f>
        <v>0</v>
      </c>
      <c r="E86" s="6">
        <f t="shared" si="38"/>
        <v>0</v>
      </c>
      <c r="F86" s="6">
        <f t="shared" si="38"/>
        <v>0</v>
      </c>
      <c r="G86" s="6">
        <f t="shared" si="38"/>
        <v>0</v>
      </c>
      <c r="H86" s="6">
        <f t="shared" si="38"/>
        <v>0</v>
      </c>
      <c r="I86" s="6">
        <f t="shared" si="38"/>
        <v>0</v>
      </c>
      <c r="J86" s="65">
        <f t="shared" si="38"/>
        <v>0</v>
      </c>
      <c r="K86" s="6">
        <f t="shared" si="38"/>
        <v>0</v>
      </c>
      <c r="L86" s="6">
        <f t="shared" si="38"/>
        <v>0</v>
      </c>
      <c r="M86" s="6">
        <f t="shared" si="38"/>
        <v>0</v>
      </c>
      <c r="N86" s="6">
        <f t="shared" si="38"/>
        <v>0</v>
      </c>
      <c r="O86" s="9"/>
      <c r="P86" s="13"/>
    </row>
    <row r="87" spans="1:16">
      <c r="A87" s="56">
        <v>74</v>
      </c>
      <c r="B87" s="58" t="s">
        <v>10</v>
      </c>
      <c r="C87" s="6">
        <f t="shared" si="17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5">
        <v>0</v>
      </c>
      <c r="K87" s="6">
        <v>0</v>
      </c>
      <c r="L87" s="6">
        <v>0</v>
      </c>
      <c r="M87" s="6">
        <v>0</v>
      </c>
      <c r="N87" s="6">
        <v>0</v>
      </c>
      <c r="O87" s="9"/>
      <c r="P87" s="13"/>
    </row>
    <row r="88" spans="1:16">
      <c r="A88" s="56">
        <v>75</v>
      </c>
      <c r="B88" s="58" t="s">
        <v>11</v>
      </c>
      <c r="C88" s="6">
        <f t="shared" si="17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5">
        <v>0</v>
      </c>
      <c r="K88" s="6">
        <v>0</v>
      </c>
      <c r="L88" s="6">
        <v>0</v>
      </c>
      <c r="M88" s="6">
        <v>0</v>
      </c>
      <c r="N88" s="6">
        <v>0</v>
      </c>
      <c r="O88" s="9"/>
      <c r="P88" s="13"/>
    </row>
    <row r="89" spans="1:16">
      <c r="A89" s="56" t="s">
        <v>107</v>
      </c>
      <c r="B89" s="58" t="s">
        <v>106</v>
      </c>
      <c r="C89" s="6">
        <f t="shared" si="17"/>
        <v>0</v>
      </c>
      <c r="D89" s="6">
        <f t="shared" ref="D89:N89" si="39">SUM(D90:D91)</f>
        <v>0</v>
      </c>
      <c r="E89" s="6">
        <f t="shared" si="39"/>
        <v>0</v>
      </c>
      <c r="F89" s="6">
        <f t="shared" si="39"/>
        <v>0</v>
      </c>
      <c r="G89" s="6">
        <f t="shared" si="39"/>
        <v>0</v>
      </c>
      <c r="H89" s="6">
        <f t="shared" si="39"/>
        <v>0</v>
      </c>
      <c r="I89" s="6">
        <f t="shared" si="39"/>
        <v>0</v>
      </c>
      <c r="J89" s="65">
        <f t="shared" si="39"/>
        <v>0</v>
      </c>
      <c r="K89" s="6">
        <f t="shared" si="39"/>
        <v>0</v>
      </c>
      <c r="L89" s="6">
        <f t="shared" si="39"/>
        <v>0</v>
      </c>
      <c r="M89" s="6">
        <f t="shared" si="39"/>
        <v>0</v>
      </c>
      <c r="N89" s="6">
        <f t="shared" si="39"/>
        <v>0</v>
      </c>
      <c r="O89" s="9"/>
      <c r="P89" s="13"/>
    </row>
    <row r="90" spans="1:16">
      <c r="A90" s="56" t="s">
        <v>108</v>
      </c>
      <c r="B90" s="58" t="s">
        <v>10</v>
      </c>
      <c r="C90" s="6">
        <f t="shared" si="17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5">
        <v>0</v>
      </c>
      <c r="K90" s="6">
        <v>0</v>
      </c>
      <c r="L90" s="6">
        <v>0</v>
      </c>
      <c r="M90" s="6">
        <v>0</v>
      </c>
      <c r="N90" s="6">
        <v>0</v>
      </c>
      <c r="O90" s="9"/>
      <c r="P90" s="13"/>
    </row>
    <row r="91" spans="1:16">
      <c r="A91" s="56" t="s">
        <v>109</v>
      </c>
      <c r="B91" s="58" t="s">
        <v>11</v>
      </c>
      <c r="C91" s="6">
        <f t="shared" si="17"/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5">
        <v>0</v>
      </c>
      <c r="K91" s="6">
        <v>0</v>
      </c>
      <c r="L91" s="6">
        <v>0</v>
      </c>
      <c r="M91" s="6">
        <v>0</v>
      </c>
      <c r="N91" s="6">
        <v>0</v>
      </c>
      <c r="O91" s="9"/>
      <c r="P91" s="13"/>
    </row>
    <row r="92" spans="1:16" ht="29.25" customHeight="1">
      <c r="A92" s="56">
        <v>76</v>
      </c>
      <c r="B92" s="58" t="s">
        <v>27</v>
      </c>
      <c r="C92" s="6">
        <f t="shared" si="17"/>
        <v>0</v>
      </c>
      <c r="D92" s="6">
        <f t="shared" ref="D92:N92" si="40">SUM(D93:D94)</f>
        <v>0</v>
      </c>
      <c r="E92" s="6">
        <v>0</v>
      </c>
      <c r="F92" s="6">
        <f t="shared" si="40"/>
        <v>0</v>
      </c>
      <c r="G92" s="6">
        <v>0</v>
      </c>
      <c r="H92" s="6">
        <f t="shared" si="40"/>
        <v>0</v>
      </c>
      <c r="I92" s="6">
        <f t="shared" si="40"/>
        <v>0</v>
      </c>
      <c r="J92" s="65">
        <f t="shared" si="40"/>
        <v>0</v>
      </c>
      <c r="K92" s="6">
        <f t="shared" si="40"/>
        <v>0</v>
      </c>
      <c r="L92" s="6">
        <f t="shared" si="40"/>
        <v>0</v>
      </c>
      <c r="M92" s="6">
        <f t="shared" si="40"/>
        <v>0</v>
      </c>
      <c r="N92" s="6">
        <f t="shared" si="40"/>
        <v>0</v>
      </c>
      <c r="O92" s="9"/>
    </row>
    <row r="93" spans="1:16">
      <c r="A93" s="56">
        <v>77</v>
      </c>
      <c r="B93" s="58" t="s">
        <v>10</v>
      </c>
      <c r="C93" s="6">
        <f t="shared" si="17"/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5">
        <v>0</v>
      </c>
      <c r="K93" s="6">
        <v>0</v>
      </c>
      <c r="L93" s="6">
        <v>0</v>
      </c>
      <c r="M93" s="6">
        <v>0</v>
      </c>
      <c r="N93" s="6">
        <v>0</v>
      </c>
      <c r="O93" s="9"/>
    </row>
    <row r="94" spans="1:16">
      <c r="A94" s="56">
        <v>78</v>
      </c>
      <c r="B94" s="58" t="s">
        <v>11</v>
      </c>
      <c r="C94" s="6">
        <f t="shared" si="17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5">
        <v>0</v>
      </c>
      <c r="K94" s="6">
        <v>0</v>
      </c>
      <c r="L94" s="6">
        <v>0</v>
      </c>
      <c r="M94" s="6">
        <v>0</v>
      </c>
      <c r="N94" s="6">
        <v>0</v>
      </c>
      <c r="O94" s="9"/>
    </row>
    <row r="95" spans="1:16" ht="30">
      <c r="A95" s="56">
        <v>79</v>
      </c>
      <c r="B95" s="58" t="s">
        <v>28</v>
      </c>
      <c r="C95" s="6">
        <f t="shared" si="17"/>
        <v>0</v>
      </c>
      <c r="D95" s="6">
        <f t="shared" ref="D95:N95" si="41">SUM(D96:D97)</f>
        <v>0</v>
      </c>
      <c r="E95" s="6">
        <f>SUM(E96:E97)</f>
        <v>0</v>
      </c>
      <c r="F95" s="6">
        <f t="shared" si="41"/>
        <v>0</v>
      </c>
      <c r="G95" s="6">
        <f t="shared" si="41"/>
        <v>0</v>
      </c>
      <c r="H95" s="6">
        <f t="shared" si="41"/>
        <v>0</v>
      </c>
      <c r="I95" s="6">
        <f t="shared" si="41"/>
        <v>0</v>
      </c>
      <c r="J95" s="65">
        <f t="shared" si="41"/>
        <v>0</v>
      </c>
      <c r="K95" s="6">
        <f t="shared" si="41"/>
        <v>0</v>
      </c>
      <c r="L95" s="6">
        <f t="shared" si="41"/>
        <v>0</v>
      </c>
      <c r="M95" s="6">
        <f t="shared" si="41"/>
        <v>0</v>
      </c>
      <c r="N95" s="6">
        <f t="shared" si="41"/>
        <v>0</v>
      </c>
      <c r="O95" s="9"/>
    </row>
    <row r="96" spans="1:16">
      <c r="A96" s="56">
        <v>80</v>
      </c>
      <c r="B96" s="58" t="s">
        <v>10</v>
      </c>
      <c r="C96" s="6">
        <f t="shared" si="17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5">
        <v>0</v>
      </c>
      <c r="K96" s="6">
        <v>0</v>
      </c>
      <c r="L96" s="6">
        <v>0</v>
      </c>
      <c r="M96" s="6">
        <v>0</v>
      </c>
      <c r="N96" s="6">
        <v>0</v>
      </c>
      <c r="O96" s="9"/>
    </row>
    <row r="97" spans="1:16">
      <c r="A97" s="56">
        <v>81</v>
      </c>
      <c r="B97" s="58" t="s">
        <v>11</v>
      </c>
      <c r="C97" s="6">
        <f t="shared" ref="C97:C126" si="42">SUM(D97:N97)</f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5">
        <v>0</v>
      </c>
      <c r="K97" s="6">
        <v>0</v>
      </c>
      <c r="L97" s="6">
        <v>0</v>
      </c>
      <c r="M97" s="6">
        <v>0</v>
      </c>
      <c r="N97" s="6">
        <v>0</v>
      </c>
      <c r="O97" s="9"/>
    </row>
    <row r="98" spans="1:16" ht="45">
      <c r="A98" s="56">
        <v>82</v>
      </c>
      <c r="B98" s="58" t="s">
        <v>64</v>
      </c>
      <c r="C98" s="6">
        <f t="shared" si="42"/>
        <v>14709.3</v>
      </c>
      <c r="D98" s="6">
        <f>D99</f>
        <v>399.9</v>
      </c>
      <c r="E98" s="6">
        <f t="shared" ref="E98:N98" si="43">E99</f>
        <v>967.9</v>
      </c>
      <c r="F98" s="6">
        <f t="shared" si="43"/>
        <v>7712.8</v>
      </c>
      <c r="G98" s="6">
        <f t="shared" si="43"/>
        <v>4041.7</v>
      </c>
      <c r="H98" s="6">
        <f t="shared" si="43"/>
        <v>23.6</v>
      </c>
      <c r="I98" s="6">
        <f t="shared" si="43"/>
        <v>0</v>
      </c>
      <c r="J98" s="65">
        <f t="shared" si="43"/>
        <v>1563.4</v>
      </c>
      <c r="K98" s="6">
        <f t="shared" si="43"/>
        <v>0</v>
      </c>
      <c r="L98" s="6">
        <f t="shared" si="43"/>
        <v>0</v>
      </c>
      <c r="M98" s="6">
        <f t="shared" si="43"/>
        <v>0</v>
      </c>
      <c r="N98" s="6">
        <f t="shared" si="43"/>
        <v>0</v>
      </c>
      <c r="O98" s="9" t="s">
        <v>32</v>
      </c>
    </row>
    <row r="99" spans="1:16">
      <c r="A99" s="56">
        <v>83</v>
      </c>
      <c r="B99" s="58" t="s">
        <v>10</v>
      </c>
      <c r="C99" s="6">
        <f t="shared" si="42"/>
        <v>14709.3</v>
      </c>
      <c r="D99" s="6">
        <v>399.9</v>
      </c>
      <c r="E99" s="6">
        <v>967.9</v>
      </c>
      <c r="F99" s="6">
        <v>7712.8</v>
      </c>
      <c r="G99" s="6">
        <v>4041.7</v>
      </c>
      <c r="H99" s="6">
        <v>23.6</v>
      </c>
      <c r="I99" s="6">
        <v>0</v>
      </c>
      <c r="J99" s="65">
        <v>1563.4</v>
      </c>
      <c r="K99" s="6">
        <v>0</v>
      </c>
      <c r="L99" s="6">
        <v>0</v>
      </c>
      <c r="M99" s="6">
        <v>0</v>
      </c>
      <c r="N99" s="6">
        <v>0</v>
      </c>
      <c r="O99" s="9"/>
    </row>
    <row r="100" spans="1:16" ht="43.5" customHeight="1">
      <c r="A100" s="57">
        <v>84</v>
      </c>
      <c r="B100" s="42" t="s">
        <v>73</v>
      </c>
      <c r="C100" s="6">
        <f t="shared" si="42"/>
        <v>160145</v>
      </c>
      <c r="D100" s="6">
        <f>SUM(D101:D102)</f>
        <v>5940.4</v>
      </c>
      <c r="E100" s="6">
        <f t="shared" ref="E100:N100" si="44">SUM(E101:E102)</f>
        <v>7123.1</v>
      </c>
      <c r="F100" s="6">
        <f>SUM(F101:F102)</f>
        <v>58282.9</v>
      </c>
      <c r="G100" s="6">
        <f t="shared" si="44"/>
        <v>20567.5</v>
      </c>
      <c r="H100" s="6">
        <f t="shared" si="44"/>
        <v>3545.8</v>
      </c>
      <c r="I100" s="6">
        <f>I101+I102</f>
        <v>24889.200000000001</v>
      </c>
      <c r="J100" s="65">
        <f t="shared" si="44"/>
        <v>22014.1</v>
      </c>
      <c r="K100" s="6">
        <f t="shared" si="44"/>
        <v>4445.5</v>
      </c>
      <c r="L100" s="6">
        <f t="shared" si="44"/>
        <v>4445.5</v>
      </c>
      <c r="M100" s="6">
        <f t="shared" si="44"/>
        <v>4445.5</v>
      </c>
      <c r="N100" s="6">
        <f t="shared" si="44"/>
        <v>4445.5</v>
      </c>
      <c r="O100" s="9" t="s">
        <v>34</v>
      </c>
    </row>
    <row r="101" spans="1:16">
      <c r="A101" s="57">
        <v>85</v>
      </c>
      <c r="B101" s="58" t="s">
        <v>10</v>
      </c>
      <c r="C101" s="6">
        <f t="shared" si="42"/>
        <v>97663</v>
      </c>
      <c r="D101" s="6">
        <f>D104+D113</f>
        <v>5940.4</v>
      </c>
      <c r="E101" s="6">
        <f>E104+E113</f>
        <v>7123.1</v>
      </c>
      <c r="F101" s="6">
        <f>F104+F113</f>
        <v>9782.9</v>
      </c>
      <c r="G101" s="6">
        <f>G104+G113</f>
        <v>6585.5</v>
      </c>
      <c r="H101" s="6">
        <v>3545.8</v>
      </c>
      <c r="I101" s="6">
        <f>I104+I110+I113</f>
        <v>24889.200000000001</v>
      </c>
      <c r="J101" s="65">
        <f>J104+J107+J113</f>
        <v>22014.1</v>
      </c>
      <c r="K101" s="6">
        <f>K104+K113+K110</f>
        <v>4445.5</v>
      </c>
      <c r="L101" s="6">
        <f>L104+L113+L110</f>
        <v>4445.5</v>
      </c>
      <c r="M101" s="6">
        <f>M104+M113+M110</f>
        <v>4445.5</v>
      </c>
      <c r="N101" s="6">
        <f>N104+N113+N110</f>
        <v>4445.5</v>
      </c>
      <c r="O101" s="9"/>
    </row>
    <row r="102" spans="1:16">
      <c r="A102" s="57">
        <v>86</v>
      </c>
      <c r="B102" s="58" t="s">
        <v>11</v>
      </c>
      <c r="C102" s="6">
        <f t="shared" si="42"/>
        <v>62482</v>
      </c>
      <c r="D102" s="6">
        <f>D105</f>
        <v>0</v>
      </c>
      <c r="E102" s="6">
        <f t="shared" ref="E102:H102" si="45">E105</f>
        <v>0</v>
      </c>
      <c r="F102" s="6">
        <v>48500</v>
      </c>
      <c r="G102" s="6">
        <f t="shared" si="45"/>
        <v>13982</v>
      </c>
      <c r="H102" s="6">
        <f t="shared" si="45"/>
        <v>0</v>
      </c>
      <c r="I102" s="6">
        <f t="shared" ref="I102:N102" si="46">I105+I111</f>
        <v>0</v>
      </c>
      <c r="J102" s="65">
        <f t="shared" si="46"/>
        <v>0</v>
      </c>
      <c r="K102" s="6">
        <f t="shared" si="46"/>
        <v>0</v>
      </c>
      <c r="L102" s="6">
        <f t="shared" si="46"/>
        <v>0</v>
      </c>
      <c r="M102" s="6">
        <f t="shared" si="46"/>
        <v>0</v>
      </c>
      <c r="N102" s="6">
        <f t="shared" si="46"/>
        <v>0</v>
      </c>
      <c r="O102" s="9"/>
    </row>
    <row r="103" spans="1:16" ht="45">
      <c r="A103" s="57">
        <v>87</v>
      </c>
      <c r="B103" s="58" t="s">
        <v>155</v>
      </c>
      <c r="C103" s="6">
        <f t="shared" si="42"/>
        <v>116391.7</v>
      </c>
      <c r="D103" s="6">
        <f>SUM(D104:D105)</f>
        <v>5500.4</v>
      </c>
      <c r="E103" s="6">
        <f t="shared" ref="E103:N103" si="47">SUM(E104:E105)</f>
        <v>7123.1</v>
      </c>
      <c r="F103" s="6">
        <f t="shared" si="47"/>
        <v>57764.9</v>
      </c>
      <c r="G103" s="6">
        <f t="shared" si="47"/>
        <v>20557.5</v>
      </c>
      <c r="H103" s="6">
        <f t="shared" si="47"/>
        <v>3545.8</v>
      </c>
      <c r="I103" s="6">
        <f t="shared" si="47"/>
        <v>4118</v>
      </c>
      <c r="J103" s="65">
        <f t="shared" si="47"/>
        <v>0</v>
      </c>
      <c r="K103" s="6">
        <f t="shared" si="47"/>
        <v>4445.5</v>
      </c>
      <c r="L103" s="6">
        <f t="shared" si="47"/>
        <v>4445.5</v>
      </c>
      <c r="M103" s="6">
        <f t="shared" si="47"/>
        <v>4445.5</v>
      </c>
      <c r="N103" s="6">
        <f t="shared" si="47"/>
        <v>4445.5</v>
      </c>
      <c r="O103" s="9"/>
    </row>
    <row r="104" spans="1:16">
      <c r="A104" s="57">
        <v>88</v>
      </c>
      <c r="B104" s="58" t="s">
        <v>10</v>
      </c>
      <c r="C104" s="6">
        <f t="shared" si="42"/>
        <v>53909.7</v>
      </c>
      <c r="D104" s="6">
        <v>5500.4</v>
      </c>
      <c r="E104" s="6">
        <v>7123.1</v>
      </c>
      <c r="F104" s="6">
        <v>9264.9</v>
      </c>
      <c r="G104" s="6">
        <v>6575.5</v>
      </c>
      <c r="H104" s="6">
        <v>3545.8</v>
      </c>
      <c r="I104" s="6">
        <v>4118</v>
      </c>
      <c r="J104" s="65">
        <v>0</v>
      </c>
      <c r="K104" s="6">
        <v>4445.5</v>
      </c>
      <c r="L104" s="6">
        <v>4445.5</v>
      </c>
      <c r="M104" s="6">
        <v>4445.5</v>
      </c>
      <c r="N104" s="6">
        <v>4445.5</v>
      </c>
      <c r="O104" s="9"/>
    </row>
    <row r="105" spans="1:16">
      <c r="A105" s="57" t="s">
        <v>156</v>
      </c>
      <c r="B105" s="58" t="s">
        <v>11</v>
      </c>
      <c r="C105" s="6">
        <f t="shared" si="42"/>
        <v>62482</v>
      </c>
      <c r="D105" s="6">
        <v>0</v>
      </c>
      <c r="E105" s="6">
        <v>0</v>
      </c>
      <c r="F105" s="6">
        <v>48500</v>
      </c>
      <c r="G105" s="6">
        <v>13982</v>
      </c>
      <c r="H105" s="6">
        <v>0</v>
      </c>
      <c r="I105" s="6">
        <v>0</v>
      </c>
      <c r="J105" s="65">
        <v>0</v>
      </c>
      <c r="K105" s="6">
        <v>0</v>
      </c>
      <c r="L105" s="6">
        <v>0</v>
      </c>
      <c r="M105" s="6">
        <v>0</v>
      </c>
      <c r="N105" s="6">
        <v>0</v>
      </c>
      <c r="O105" s="9"/>
    </row>
    <row r="106" spans="1:16" ht="35.25" customHeight="1">
      <c r="A106" s="57" t="s">
        <v>157</v>
      </c>
      <c r="B106" s="59" t="s">
        <v>184</v>
      </c>
      <c r="C106" s="6">
        <f>C107+C108</f>
        <v>22014.1</v>
      </c>
      <c r="D106" s="6">
        <f t="shared" ref="D106:N106" si="48">D107+D108</f>
        <v>0</v>
      </c>
      <c r="E106" s="6">
        <f t="shared" si="48"/>
        <v>0</v>
      </c>
      <c r="F106" s="6">
        <f t="shared" si="48"/>
        <v>0</v>
      </c>
      <c r="G106" s="6">
        <f t="shared" si="48"/>
        <v>0</v>
      </c>
      <c r="H106" s="6">
        <f t="shared" si="48"/>
        <v>0</v>
      </c>
      <c r="I106" s="6">
        <f t="shared" si="48"/>
        <v>0</v>
      </c>
      <c r="J106" s="65">
        <f t="shared" si="48"/>
        <v>22014.1</v>
      </c>
      <c r="K106" s="6">
        <f t="shared" si="48"/>
        <v>0</v>
      </c>
      <c r="L106" s="6">
        <f t="shared" si="48"/>
        <v>0</v>
      </c>
      <c r="M106" s="6">
        <f t="shared" si="48"/>
        <v>0</v>
      </c>
      <c r="N106" s="6">
        <f t="shared" si="48"/>
        <v>0</v>
      </c>
      <c r="O106" s="9" t="s">
        <v>34</v>
      </c>
    </row>
    <row r="107" spans="1:16">
      <c r="A107" s="57" t="s">
        <v>158</v>
      </c>
      <c r="B107" s="58" t="s">
        <v>10</v>
      </c>
      <c r="C107" s="6">
        <f>J107</f>
        <v>22014.1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5">
        <v>22014.1</v>
      </c>
      <c r="K107" s="6">
        <v>0</v>
      </c>
      <c r="L107" s="6">
        <v>0</v>
      </c>
      <c r="M107" s="6">
        <v>0</v>
      </c>
      <c r="N107" s="6">
        <v>0</v>
      </c>
      <c r="O107" s="9"/>
      <c r="P107" s="53">
        <v>11084.5</v>
      </c>
    </row>
    <row r="108" spans="1:16">
      <c r="A108" s="57">
        <v>89</v>
      </c>
      <c r="B108" s="58" t="s">
        <v>11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5">
        <v>0</v>
      </c>
      <c r="K108" s="6">
        <v>0</v>
      </c>
      <c r="L108" s="6">
        <v>0</v>
      </c>
      <c r="M108" s="6">
        <v>0</v>
      </c>
      <c r="N108" s="6">
        <v>0</v>
      </c>
      <c r="O108" s="48"/>
      <c r="P108" s="53">
        <v>4254.1000000000004</v>
      </c>
    </row>
    <row r="109" spans="1:16">
      <c r="A109" s="56" t="s">
        <v>130</v>
      </c>
      <c r="B109" s="58" t="s">
        <v>125</v>
      </c>
      <c r="C109" s="6">
        <f>C110+C111</f>
        <v>18638.7</v>
      </c>
      <c r="D109" s="6"/>
      <c r="E109" s="6"/>
      <c r="F109" s="6"/>
      <c r="G109" s="6"/>
      <c r="H109" s="6"/>
      <c r="I109" s="6">
        <f>I110</f>
        <v>18638.7</v>
      </c>
      <c r="J109" s="65">
        <f>J110+J111</f>
        <v>0</v>
      </c>
      <c r="K109" s="6">
        <f t="shared" ref="K109:N109" si="49">SUM(K110:K111)</f>
        <v>0</v>
      </c>
      <c r="L109" s="6">
        <f t="shared" si="49"/>
        <v>0</v>
      </c>
      <c r="M109" s="6">
        <f t="shared" si="49"/>
        <v>0</v>
      </c>
      <c r="N109" s="6">
        <f t="shared" si="49"/>
        <v>0</v>
      </c>
      <c r="O109" s="9"/>
      <c r="P109" s="15">
        <v>3988.6</v>
      </c>
    </row>
    <row r="110" spans="1:16">
      <c r="A110" s="56" t="s">
        <v>131</v>
      </c>
      <c r="B110" s="58" t="s">
        <v>10</v>
      </c>
      <c r="C110" s="6">
        <f>I110</f>
        <v>18638.7</v>
      </c>
      <c r="D110" s="6"/>
      <c r="E110" s="6"/>
      <c r="F110" s="6"/>
      <c r="G110" s="6"/>
      <c r="H110" s="6"/>
      <c r="I110" s="6">
        <v>18638.7</v>
      </c>
      <c r="J110" s="65">
        <v>0</v>
      </c>
      <c r="K110" s="6">
        <v>0</v>
      </c>
      <c r="L110" s="6">
        <v>0</v>
      </c>
      <c r="M110" s="6">
        <v>0</v>
      </c>
      <c r="N110" s="6">
        <v>0</v>
      </c>
      <c r="O110" s="9"/>
    </row>
    <row r="111" spans="1:16">
      <c r="A111" s="56" t="s">
        <v>132</v>
      </c>
      <c r="B111" s="58" t="s">
        <v>11</v>
      </c>
      <c r="C111" s="6">
        <f t="shared" si="42"/>
        <v>0</v>
      </c>
      <c r="D111" s="6"/>
      <c r="E111" s="6"/>
      <c r="F111" s="6"/>
      <c r="G111" s="6"/>
      <c r="H111" s="6"/>
      <c r="I111" s="6">
        <v>0</v>
      </c>
      <c r="J111" s="65">
        <v>0</v>
      </c>
      <c r="K111" s="6">
        <v>0</v>
      </c>
      <c r="L111" s="6">
        <v>0</v>
      </c>
      <c r="M111" s="6">
        <v>0</v>
      </c>
      <c r="N111" s="6">
        <v>0</v>
      </c>
      <c r="O111" s="9"/>
    </row>
    <row r="112" spans="1:16" ht="60">
      <c r="A112" s="56">
        <v>90</v>
      </c>
      <c r="B112" s="58" t="s">
        <v>83</v>
      </c>
      <c r="C112" s="6">
        <f t="shared" si="42"/>
        <v>3100.5</v>
      </c>
      <c r="D112" s="6">
        <v>440</v>
      </c>
      <c r="E112" s="6">
        <v>0</v>
      </c>
      <c r="F112" s="6">
        <f>F113</f>
        <v>518</v>
      </c>
      <c r="G112" s="6">
        <f>G113</f>
        <v>10</v>
      </c>
      <c r="H112" s="6">
        <v>0</v>
      </c>
      <c r="I112" s="6">
        <f>I113</f>
        <v>2132.5</v>
      </c>
      <c r="J112" s="65">
        <f>J113</f>
        <v>0</v>
      </c>
      <c r="K112" s="6">
        <v>0</v>
      </c>
      <c r="L112" s="6">
        <v>0</v>
      </c>
      <c r="M112" s="6">
        <v>0</v>
      </c>
      <c r="N112" s="6">
        <v>0</v>
      </c>
      <c r="O112" s="9"/>
    </row>
    <row r="113" spans="1:16">
      <c r="A113" s="56">
        <v>91</v>
      </c>
      <c r="B113" s="58" t="s">
        <v>10</v>
      </c>
      <c r="C113" s="6">
        <f t="shared" si="42"/>
        <v>3100.5</v>
      </c>
      <c r="D113" s="6">
        <v>440</v>
      </c>
      <c r="E113" s="6">
        <v>0</v>
      </c>
      <c r="F113" s="6">
        <v>518</v>
      </c>
      <c r="G113" s="6">
        <v>10</v>
      </c>
      <c r="H113" s="6">
        <v>0</v>
      </c>
      <c r="I113" s="6">
        <v>2132.5</v>
      </c>
      <c r="J113" s="65">
        <v>0</v>
      </c>
      <c r="K113" s="6">
        <v>0</v>
      </c>
      <c r="L113" s="6">
        <v>0</v>
      </c>
      <c r="M113" s="6">
        <v>0</v>
      </c>
      <c r="N113" s="6">
        <v>0</v>
      </c>
      <c r="O113" s="9"/>
    </row>
    <row r="114" spans="1:16" ht="60">
      <c r="A114" s="56">
        <v>92</v>
      </c>
      <c r="B114" s="42" t="s">
        <v>40</v>
      </c>
      <c r="C114" s="6">
        <f t="shared" si="42"/>
        <v>24345.200000000001</v>
      </c>
      <c r="D114" s="6">
        <f>D115+D117</f>
        <v>11945.7</v>
      </c>
      <c r="E114" s="6">
        <f>E115+E117</f>
        <v>12399.5</v>
      </c>
      <c r="F114" s="6">
        <f>SUM(F115:F117)</f>
        <v>0</v>
      </c>
      <c r="G114" s="6">
        <f>SUM(G115:G117)</f>
        <v>0</v>
      </c>
      <c r="H114" s="6">
        <f>SUM(H115:H117)</f>
        <v>0</v>
      </c>
      <c r="I114" s="6">
        <f>SUM(I115:I117)</f>
        <v>0</v>
      </c>
      <c r="J114" s="65">
        <f>SUM(J115:J117)</f>
        <v>0</v>
      </c>
      <c r="K114" s="6">
        <f t="shared" ref="K114:N114" si="50">SUM(K115:K117)</f>
        <v>0</v>
      </c>
      <c r="L114" s="6">
        <f t="shared" si="50"/>
        <v>0</v>
      </c>
      <c r="M114" s="6">
        <f t="shared" si="50"/>
        <v>0</v>
      </c>
      <c r="N114" s="6">
        <f t="shared" si="50"/>
        <v>0</v>
      </c>
      <c r="O114" s="9" t="s">
        <v>35</v>
      </c>
    </row>
    <row r="115" spans="1:16">
      <c r="A115" s="56">
        <v>93</v>
      </c>
      <c r="B115" s="58" t="s">
        <v>10</v>
      </c>
      <c r="C115" s="6">
        <f t="shared" si="42"/>
        <v>11496.1</v>
      </c>
      <c r="D115" s="6">
        <v>7366.3</v>
      </c>
      <c r="E115" s="6">
        <v>4129.8</v>
      </c>
      <c r="F115" s="6">
        <v>0</v>
      </c>
      <c r="G115" s="6">
        <v>0</v>
      </c>
      <c r="H115" s="6">
        <v>0</v>
      </c>
      <c r="I115" s="6">
        <v>0</v>
      </c>
      <c r="J115" s="65">
        <v>0</v>
      </c>
      <c r="K115" s="6">
        <v>0</v>
      </c>
      <c r="L115" s="6">
        <v>0</v>
      </c>
      <c r="M115" s="6">
        <v>0</v>
      </c>
      <c r="N115" s="6">
        <v>0</v>
      </c>
      <c r="O115" s="9"/>
    </row>
    <row r="116" spans="1:16" ht="30">
      <c r="A116" s="56">
        <v>94</v>
      </c>
      <c r="B116" s="58" t="s">
        <v>56</v>
      </c>
      <c r="C116" s="6">
        <f t="shared" si="42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5">
        <v>0</v>
      </c>
      <c r="K116" s="6">
        <v>0</v>
      </c>
      <c r="L116" s="6">
        <v>0</v>
      </c>
      <c r="M116" s="6">
        <v>0</v>
      </c>
      <c r="N116" s="6">
        <v>0</v>
      </c>
      <c r="O116" s="9"/>
    </row>
    <row r="117" spans="1:16" ht="14.25" customHeight="1">
      <c r="A117" s="56">
        <v>95</v>
      </c>
      <c r="B117" s="58" t="s">
        <v>11</v>
      </c>
      <c r="C117" s="6">
        <f t="shared" si="42"/>
        <v>12849.1</v>
      </c>
      <c r="D117" s="6">
        <v>4579.3999999999996</v>
      </c>
      <c r="E117" s="6">
        <v>8269.7000000000007</v>
      </c>
      <c r="F117" s="6">
        <v>0</v>
      </c>
      <c r="G117" s="6">
        <v>0</v>
      </c>
      <c r="H117" s="6">
        <v>0</v>
      </c>
      <c r="I117" s="6">
        <v>0</v>
      </c>
      <c r="J117" s="65">
        <v>0</v>
      </c>
      <c r="K117" s="6">
        <v>0</v>
      </c>
      <c r="L117" s="6">
        <v>0</v>
      </c>
      <c r="M117" s="6">
        <v>0</v>
      </c>
      <c r="N117" s="6">
        <v>0</v>
      </c>
      <c r="O117" s="9"/>
    </row>
    <row r="118" spans="1:16" ht="120.75" customHeight="1">
      <c r="A118" s="56">
        <v>96</v>
      </c>
      <c r="B118" s="42" t="s">
        <v>74</v>
      </c>
      <c r="C118" s="6">
        <f t="shared" si="42"/>
        <v>437.7</v>
      </c>
      <c r="D118" s="6">
        <f>D119</f>
        <v>0</v>
      </c>
      <c r="E118" s="6">
        <f t="shared" ref="E118:J118" si="51">E119</f>
        <v>0</v>
      </c>
      <c r="F118" s="6">
        <f t="shared" si="51"/>
        <v>0</v>
      </c>
      <c r="G118" s="6">
        <f t="shared" si="51"/>
        <v>0</v>
      </c>
      <c r="H118" s="6">
        <f t="shared" si="51"/>
        <v>437.7</v>
      </c>
      <c r="I118" s="6">
        <f t="shared" si="51"/>
        <v>0</v>
      </c>
      <c r="J118" s="65">
        <f t="shared" si="51"/>
        <v>0</v>
      </c>
      <c r="K118" s="6">
        <v>0</v>
      </c>
      <c r="L118" s="6">
        <v>0</v>
      </c>
      <c r="M118" s="6">
        <v>0</v>
      </c>
      <c r="N118" s="6">
        <v>0</v>
      </c>
      <c r="O118" s="9" t="s">
        <v>86</v>
      </c>
    </row>
    <row r="119" spans="1:16">
      <c r="A119" s="56">
        <v>97</v>
      </c>
      <c r="B119" s="58" t="s">
        <v>10</v>
      </c>
      <c r="C119" s="6">
        <f t="shared" si="42"/>
        <v>437.7</v>
      </c>
      <c r="D119" s="6">
        <v>0</v>
      </c>
      <c r="E119" s="6">
        <v>0</v>
      </c>
      <c r="F119" s="6">
        <v>0</v>
      </c>
      <c r="G119" s="6">
        <v>0</v>
      </c>
      <c r="H119" s="6">
        <v>437.7</v>
      </c>
      <c r="I119" s="6">
        <v>0</v>
      </c>
      <c r="J119" s="65">
        <v>0</v>
      </c>
      <c r="K119" s="6">
        <v>0</v>
      </c>
      <c r="L119" s="6">
        <v>0</v>
      </c>
      <c r="M119" s="6">
        <v>0</v>
      </c>
      <c r="N119" s="6">
        <v>0</v>
      </c>
      <c r="O119" s="49"/>
    </row>
    <row r="120" spans="1:16" ht="135">
      <c r="A120" s="56">
        <v>98</v>
      </c>
      <c r="B120" s="42" t="s">
        <v>75</v>
      </c>
      <c r="C120" s="6">
        <f t="shared" si="42"/>
        <v>110764.09999999999</v>
      </c>
      <c r="D120" s="6">
        <f>D121</f>
        <v>9441</v>
      </c>
      <c r="E120" s="6">
        <f t="shared" ref="E120:G120" si="52">E121</f>
        <v>9847.4</v>
      </c>
      <c r="F120" s="6">
        <f t="shared" si="52"/>
        <v>7063.9</v>
      </c>
      <c r="G120" s="6">
        <f t="shared" si="52"/>
        <v>12250.6</v>
      </c>
      <c r="H120" s="6">
        <f>H121</f>
        <v>9143.4</v>
      </c>
      <c r="I120" s="6">
        <f t="shared" ref="I120:N120" si="53">I121</f>
        <v>9988</v>
      </c>
      <c r="J120" s="65">
        <f>J121+J122</f>
        <v>9901</v>
      </c>
      <c r="K120" s="6">
        <f t="shared" si="53"/>
        <v>10782.2</v>
      </c>
      <c r="L120" s="6">
        <f t="shared" si="53"/>
        <v>10782.2</v>
      </c>
      <c r="M120" s="6">
        <f t="shared" si="53"/>
        <v>10782.2</v>
      </c>
      <c r="N120" s="6">
        <f t="shared" si="53"/>
        <v>10782.2</v>
      </c>
      <c r="O120" s="9" t="s">
        <v>174</v>
      </c>
    </row>
    <row r="121" spans="1:16">
      <c r="A121" s="56">
        <v>99</v>
      </c>
      <c r="B121" s="58" t="s">
        <v>10</v>
      </c>
      <c r="C121" s="6">
        <f t="shared" si="42"/>
        <v>110764.09999999999</v>
      </c>
      <c r="D121" s="6">
        <v>9441</v>
      </c>
      <c r="E121" s="6">
        <v>9847.4</v>
      </c>
      <c r="F121" s="6">
        <v>7063.9</v>
      </c>
      <c r="G121" s="6">
        <v>12250.6</v>
      </c>
      <c r="H121" s="6">
        <v>9143.4</v>
      </c>
      <c r="I121" s="6">
        <v>9988</v>
      </c>
      <c r="J121" s="65">
        <v>9901</v>
      </c>
      <c r="K121" s="6">
        <v>10782.2</v>
      </c>
      <c r="L121" s="6">
        <v>10782.2</v>
      </c>
      <c r="M121" s="6">
        <v>10782.2</v>
      </c>
      <c r="N121" s="6">
        <v>10782.2</v>
      </c>
      <c r="O121" s="51"/>
    </row>
    <row r="122" spans="1:16">
      <c r="A122" s="56"/>
      <c r="B122" s="58" t="s">
        <v>11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5">
        <v>0</v>
      </c>
      <c r="K122" s="6">
        <v>0</v>
      </c>
      <c r="L122" s="6">
        <v>0</v>
      </c>
      <c r="M122" s="6">
        <v>0</v>
      </c>
      <c r="N122" s="6">
        <v>0</v>
      </c>
      <c r="O122" s="51"/>
    </row>
    <row r="123" spans="1:16" ht="90" customHeight="1">
      <c r="A123" s="25" t="s">
        <v>99</v>
      </c>
      <c r="B123" s="58" t="s">
        <v>85</v>
      </c>
      <c r="C123" s="6">
        <f t="shared" si="42"/>
        <v>718.1</v>
      </c>
      <c r="D123" s="6">
        <f>D124</f>
        <v>0</v>
      </c>
      <c r="E123" s="6">
        <f t="shared" ref="E123:N123" si="54">E124</f>
        <v>0</v>
      </c>
      <c r="F123" s="6">
        <f t="shared" si="54"/>
        <v>0</v>
      </c>
      <c r="G123" s="6">
        <f t="shared" si="54"/>
        <v>619.6</v>
      </c>
      <c r="H123" s="6">
        <f t="shared" si="54"/>
        <v>98.5</v>
      </c>
      <c r="I123" s="6">
        <f t="shared" si="54"/>
        <v>0</v>
      </c>
      <c r="J123" s="65">
        <f t="shared" si="54"/>
        <v>0</v>
      </c>
      <c r="K123" s="6">
        <f t="shared" si="54"/>
        <v>0</v>
      </c>
      <c r="L123" s="6">
        <f t="shared" si="54"/>
        <v>0</v>
      </c>
      <c r="M123" s="6">
        <f t="shared" si="54"/>
        <v>0</v>
      </c>
      <c r="N123" s="6">
        <f t="shared" si="54"/>
        <v>0</v>
      </c>
      <c r="O123" s="9" t="s">
        <v>90</v>
      </c>
      <c r="P123" s="52"/>
    </row>
    <row r="124" spans="1:16">
      <c r="A124" s="25" t="s">
        <v>100</v>
      </c>
      <c r="B124" s="58" t="s">
        <v>10</v>
      </c>
      <c r="C124" s="6">
        <f t="shared" si="42"/>
        <v>718.1</v>
      </c>
      <c r="D124" s="6">
        <v>0</v>
      </c>
      <c r="E124" s="6">
        <v>0</v>
      </c>
      <c r="F124" s="6">
        <v>0</v>
      </c>
      <c r="G124" s="6">
        <v>619.6</v>
      </c>
      <c r="H124" s="6">
        <v>98.5</v>
      </c>
      <c r="I124" s="6">
        <v>0</v>
      </c>
      <c r="J124" s="65">
        <v>0</v>
      </c>
      <c r="K124" s="6">
        <v>0</v>
      </c>
      <c r="L124" s="6">
        <v>0</v>
      </c>
      <c r="M124" s="6">
        <v>0</v>
      </c>
      <c r="N124" s="6">
        <v>0</v>
      </c>
      <c r="O124" s="9"/>
    </row>
    <row r="125" spans="1:16" ht="48" customHeight="1">
      <c r="A125" s="25" t="s">
        <v>101</v>
      </c>
      <c r="B125" s="42" t="s">
        <v>76</v>
      </c>
      <c r="C125" s="6">
        <f t="shared" si="42"/>
        <v>5000</v>
      </c>
      <c r="D125" s="6">
        <v>0</v>
      </c>
      <c r="E125" s="6">
        <v>5000</v>
      </c>
      <c r="F125" s="6">
        <v>0</v>
      </c>
      <c r="G125" s="6">
        <v>0</v>
      </c>
      <c r="H125" s="6">
        <v>0</v>
      </c>
      <c r="I125" s="6">
        <v>0</v>
      </c>
      <c r="J125" s="65">
        <v>0</v>
      </c>
      <c r="K125" s="6">
        <v>0</v>
      </c>
      <c r="L125" s="6">
        <v>0</v>
      </c>
      <c r="M125" s="6">
        <v>0</v>
      </c>
      <c r="N125" s="6">
        <v>0</v>
      </c>
      <c r="O125" s="9" t="s">
        <v>38</v>
      </c>
    </row>
    <row r="126" spans="1:16">
      <c r="A126" s="25" t="s">
        <v>102</v>
      </c>
      <c r="B126" s="50" t="s">
        <v>12</v>
      </c>
      <c r="C126" s="6">
        <f t="shared" si="42"/>
        <v>5000</v>
      </c>
      <c r="D126" s="6">
        <v>0</v>
      </c>
      <c r="E126" s="6">
        <v>5000</v>
      </c>
      <c r="F126" s="6">
        <v>0</v>
      </c>
      <c r="G126" s="6">
        <v>0</v>
      </c>
      <c r="H126" s="6">
        <v>0</v>
      </c>
      <c r="I126" s="6">
        <v>0</v>
      </c>
      <c r="J126" s="65">
        <v>0</v>
      </c>
      <c r="K126" s="6">
        <v>0</v>
      </c>
      <c r="L126" s="6">
        <v>0</v>
      </c>
      <c r="M126" s="6">
        <v>0</v>
      </c>
      <c r="N126" s="6">
        <v>0</v>
      </c>
      <c r="O126" s="9"/>
    </row>
    <row r="127" spans="1:16">
      <c r="A127" s="56">
        <v>102</v>
      </c>
      <c r="B127" s="74" t="s">
        <v>127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6" ht="33.75" customHeight="1">
      <c r="A128" s="56">
        <v>103</v>
      </c>
      <c r="B128" s="58" t="s">
        <v>77</v>
      </c>
      <c r="C128" s="6">
        <f t="shared" ref="C128:C131" si="55">SUM(D128:N128)</f>
        <v>119867.09999999998</v>
      </c>
      <c r="D128" s="7">
        <f>D129+D130+D131</f>
        <v>5080.7</v>
      </c>
      <c r="E128" s="7">
        <f t="shared" ref="E128:N128" si="56">E129+E130+E131</f>
        <v>2946.1</v>
      </c>
      <c r="F128" s="7">
        <f t="shared" si="56"/>
        <v>9095.4000000000015</v>
      </c>
      <c r="G128" s="7">
        <f t="shared" si="56"/>
        <v>17048.400000000001</v>
      </c>
      <c r="H128" s="7">
        <f t="shared" si="56"/>
        <v>9083.2000000000007</v>
      </c>
      <c r="I128" s="7">
        <f>I129+I130+I131</f>
        <v>17241.8</v>
      </c>
      <c r="J128" s="64">
        <f>J129+J130+J131</f>
        <v>10087.900000000001</v>
      </c>
      <c r="K128" s="7">
        <f t="shared" si="56"/>
        <v>12320.900000000001</v>
      </c>
      <c r="L128" s="7">
        <f t="shared" si="56"/>
        <v>12320.900000000001</v>
      </c>
      <c r="M128" s="7">
        <f t="shared" si="56"/>
        <v>12320.900000000001</v>
      </c>
      <c r="N128" s="7">
        <f t="shared" si="56"/>
        <v>12320.900000000001</v>
      </c>
      <c r="O128" s="40"/>
    </row>
    <row r="129" spans="1:15">
      <c r="A129" s="56">
        <v>104</v>
      </c>
      <c r="B129" s="58" t="s">
        <v>10</v>
      </c>
      <c r="C129" s="6">
        <f t="shared" si="55"/>
        <v>119867.09999999998</v>
      </c>
      <c r="D129" s="7">
        <f>D134</f>
        <v>5080.7</v>
      </c>
      <c r="E129" s="7">
        <f t="shared" ref="E129:N131" si="57">E134</f>
        <v>2946.1</v>
      </c>
      <c r="F129" s="7">
        <f t="shared" si="57"/>
        <v>9095.4000000000015</v>
      </c>
      <c r="G129" s="7">
        <f t="shared" si="57"/>
        <v>17048.400000000001</v>
      </c>
      <c r="H129" s="7">
        <f t="shared" si="57"/>
        <v>9083.2000000000007</v>
      </c>
      <c r="I129" s="7">
        <f>I134</f>
        <v>17241.8</v>
      </c>
      <c r="J129" s="64">
        <f>J134</f>
        <v>10087.900000000001</v>
      </c>
      <c r="K129" s="7">
        <f t="shared" si="57"/>
        <v>12320.900000000001</v>
      </c>
      <c r="L129" s="7">
        <f t="shared" si="57"/>
        <v>12320.900000000001</v>
      </c>
      <c r="M129" s="7">
        <f t="shared" si="57"/>
        <v>12320.900000000001</v>
      </c>
      <c r="N129" s="7">
        <f t="shared" si="57"/>
        <v>12320.900000000001</v>
      </c>
      <c r="O129" s="9"/>
    </row>
    <row r="130" spans="1:15">
      <c r="A130" s="56">
        <v>105</v>
      </c>
      <c r="B130" s="58" t="s">
        <v>11</v>
      </c>
      <c r="C130" s="6">
        <f t="shared" si="55"/>
        <v>0</v>
      </c>
      <c r="D130" s="7">
        <f>D135</f>
        <v>0</v>
      </c>
      <c r="E130" s="7">
        <f t="shared" si="57"/>
        <v>0</v>
      </c>
      <c r="F130" s="7">
        <f t="shared" si="57"/>
        <v>0</v>
      </c>
      <c r="G130" s="7">
        <f t="shared" si="57"/>
        <v>0</v>
      </c>
      <c r="H130" s="7">
        <f t="shared" si="57"/>
        <v>0</v>
      </c>
      <c r="I130" s="7">
        <f t="shared" si="57"/>
        <v>0</v>
      </c>
      <c r="J130" s="64">
        <f t="shared" si="57"/>
        <v>0</v>
      </c>
      <c r="K130" s="7">
        <f t="shared" si="57"/>
        <v>0</v>
      </c>
      <c r="L130" s="7">
        <f t="shared" si="57"/>
        <v>0</v>
      </c>
      <c r="M130" s="7">
        <f t="shared" si="57"/>
        <v>0</v>
      </c>
      <c r="N130" s="7">
        <f t="shared" si="57"/>
        <v>0</v>
      </c>
      <c r="O130" s="9"/>
    </row>
    <row r="131" spans="1:15">
      <c r="A131" s="56">
        <v>106</v>
      </c>
      <c r="B131" s="58" t="s">
        <v>61</v>
      </c>
      <c r="C131" s="6">
        <f t="shared" si="55"/>
        <v>0</v>
      </c>
      <c r="D131" s="6">
        <f>D136</f>
        <v>0</v>
      </c>
      <c r="E131" s="6">
        <f t="shared" si="57"/>
        <v>0</v>
      </c>
      <c r="F131" s="6">
        <f t="shared" si="57"/>
        <v>0</v>
      </c>
      <c r="G131" s="6">
        <f t="shared" si="57"/>
        <v>0</v>
      </c>
      <c r="H131" s="6">
        <f t="shared" si="57"/>
        <v>0</v>
      </c>
      <c r="I131" s="6">
        <f t="shared" si="57"/>
        <v>0</v>
      </c>
      <c r="J131" s="65">
        <f t="shared" si="57"/>
        <v>0</v>
      </c>
      <c r="K131" s="6">
        <f t="shared" si="57"/>
        <v>0</v>
      </c>
      <c r="L131" s="6">
        <f t="shared" si="57"/>
        <v>0</v>
      </c>
      <c r="M131" s="6">
        <f t="shared" si="57"/>
        <v>0</v>
      </c>
      <c r="N131" s="6">
        <f t="shared" si="57"/>
        <v>0</v>
      </c>
      <c r="O131" s="9"/>
    </row>
    <row r="132" spans="1:15">
      <c r="A132" s="56">
        <v>107</v>
      </c>
      <c r="B132" s="70" t="s">
        <v>36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ht="45">
      <c r="A133" s="56">
        <v>108</v>
      </c>
      <c r="B133" s="58" t="s">
        <v>78</v>
      </c>
      <c r="C133" s="6">
        <f t="shared" ref="C133:C169" si="58">SUM(D133:N133)</f>
        <v>119867.09999999998</v>
      </c>
      <c r="D133" s="7">
        <f>D134+D135+D136</f>
        <v>5080.7</v>
      </c>
      <c r="E133" s="7">
        <f t="shared" ref="E133:N133" si="59">E134+E135+E136</f>
        <v>2946.1</v>
      </c>
      <c r="F133" s="7">
        <f t="shared" si="59"/>
        <v>9095.4000000000015</v>
      </c>
      <c r="G133" s="7">
        <f t="shared" si="59"/>
        <v>17048.400000000001</v>
      </c>
      <c r="H133" s="7">
        <f t="shared" si="59"/>
        <v>9083.2000000000007</v>
      </c>
      <c r="I133" s="7">
        <f t="shared" si="59"/>
        <v>17241.8</v>
      </c>
      <c r="J133" s="64">
        <f t="shared" si="59"/>
        <v>10087.900000000001</v>
      </c>
      <c r="K133" s="7">
        <f t="shared" si="59"/>
        <v>12320.900000000001</v>
      </c>
      <c r="L133" s="7">
        <f t="shared" si="59"/>
        <v>12320.900000000001</v>
      </c>
      <c r="M133" s="7">
        <f t="shared" si="59"/>
        <v>12320.900000000001</v>
      </c>
      <c r="N133" s="7">
        <f t="shared" si="59"/>
        <v>12320.900000000001</v>
      </c>
      <c r="O133" s="9"/>
    </row>
    <row r="134" spans="1:15">
      <c r="A134" s="56">
        <v>109</v>
      </c>
      <c r="B134" s="58" t="s">
        <v>10</v>
      </c>
      <c r="C134" s="7">
        <f>C138+C141+C159+C162+C164</f>
        <v>116837.6</v>
      </c>
      <c r="D134" s="7">
        <f>D138+D141+D159+D162+D164</f>
        <v>5080.7</v>
      </c>
      <c r="E134" s="7">
        <f>E138+E141+E159+E162+E164</f>
        <v>2946.1</v>
      </c>
      <c r="F134" s="7">
        <f>F138+F141+F159+F162+F164</f>
        <v>9095.4000000000015</v>
      </c>
      <c r="G134" s="7">
        <f>G138+G141+G159+G162+G164</f>
        <v>17048.400000000001</v>
      </c>
      <c r="H134" s="7">
        <f>H138+H141+H159+H162+H164+H168</f>
        <v>9083.2000000000007</v>
      </c>
      <c r="I134" s="7">
        <f>I138+I141+I159+I162+I164+I150+I153+I156</f>
        <v>17241.8</v>
      </c>
      <c r="J134" s="64">
        <f>J138+J162+J141+J144+J147</f>
        <v>10087.900000000001</v>
      </c>
      <c r="K134" s="7">
        <f>K138+K141+K159+K162+K164</f>
        <v>12320.900000000001</v>
      </c>
      <c r="L134" s="7">
        <f>L138+L141+L159+L162+L164</f>
        <v>12320.900000000001</v>
      </c>
      <c r="M134" s="7">
        <f>M138+M141+M159+M162+M164</f>
        <v>12320.900000000001</v>
      </c>
      <c r="N134" s="7">
        <f>N138+N141+N159+N162+N164</f>
        <v>12320.900000000001</v>
      </c>
      <c r="O134" s="9"/>
    </row>
    <row r="135" spans="1:15">
      <c r="A135" s="56">
        <v>110</v>
      </c>
      <c r="B135" s="58" t="s">
        <v>11</v>
      </c>
      <c r="C135" s="6">
        <f t="shared" si="58"/>
        <v>0</v>
      </c>
      <c r="D135" s="7">
        <f t="shared" ref="D135:N135" si="60">D139+D160+D165</f>
        <v>0</v>
      </c>
      <c r="E135" s="7">
        <f t="shared" si="60"/>
        <v>0</v>
      </c>
      <c r="F135" s="7">
        <f t="shared" si="60"/>
        <v>0</v>
      </c>
      <c r="G135" s="7">
        <f t="shared" si="60"/>
        <v>0</v>
      </c>
      <c r="H135" s="7">
        <f t="shared" si="60"/>
        <v>0</v>
      </c>
      <c r="I135" s="7">
        <f t="shared" si="60"/>
        <v>0</v>
      </c>
      <c r="J135" s="64">
        <f t="shared" si="60"/>
        <v>0</v>
      </c>
      <c r="K135" s="7">
        <f t="shared" si="60"/>
        <v>0</v>
      </c>
      <c r="L135" s="7">
        <f t="shared" si="60"/>
        <v>0</v>
      </c>
      <c r="M135" s="7">
        <f t="shared" si="60"/>
        <v>0</v>
      </c>
      <c r="N135" s="7">
        <f t="shared" si="60"/>
        <v>0</v>
      </c>
      <c r="O135" s="9"/>
    </row>
    <row r="136" spans="1:15">
      <c r="A136" s="56">
        <v>111</v>
      </c>
      <c r="B136" s="58" t="s">
        <v>61</v>
      </c>
      <c r="C136" s="6">
        <f t="shared" si="58"/>
        <v>0</v>
      </c>
      <c r="D136" s="7">
        <f t="shared" ref="D136:N136" si="61">D166</f>
        <v>0</v>
      </c>
      <c r="E136" s="7">
        <f t="shared" si="61"/>
        <v>0</v>
      </c>
      <c r="F136" s="7">
        <f t="shared" si="61"/>
        <v>0</v>
      </c>
      <c r="G136" s="7">
        <f t="shared" si="61"/>
        <v>0</v>
      </c>
      <c r="H136" s="7">
        <f t="shared" si="61"/>
        <v>0</v>
      </c>
      <c r="I136" s="7">
        <f t="shared" si="61"/>
        <v>0</v>
      </c>
      <c r="J136" s="64">
        <f t="shared" si="61"/>
        <v>0</v>
      </c>
      <c r="K136" s="7">
        <f t="shared" si="61"/>
        <v>0</v>
      </c>
      <c r="L136" s="7">
        <f t="shared" si="61"/>
        <v>0</v>
      </c>
      <c r="M136" s="7">
        <f t="shared" si="61"/>
        <v>0</v>
      </c>
      <c r="N136" s="7">
        <f t="shared" si="61"/>
        <v>0</v>
      </c>
      <c r="O136" s="9"/>
    </row>
    <row r="137" spans="1:15" ht="75">
      <c r="A137" s="56">
        <v>112</v>
      </c>
      <c r="B137" s="58" t="s">
        <v>79</v>
      </c>
      <c r="C137" s="6">
        <f t="shared" si="58"/>
        <v>74312.5</v>
      </c>
      <c r="D137" s="6">
        <f>D138+D139</f>
        <v>4000</v>
      </c>
      <c r="E137" s="6">
        <f t="shared" ref="E137:N137" si="62">E138+E139</f>
        <v>2946.1</v>
      </c>
      <c r="F137" s="6">
        <f t="shared" si="62"/>
        <v>4500</v>
      </c>
      <c r="G137" s="6">
        <f t="shared" si="62"/>
        <v>5906</v>
      </c>
      <c r="H137" s="6">
        <f>H138+H139</f>
        <v>5886.8</v>
      </c>
      <c r="I137" s="6">
        <f t="shared" si="62"/>
        <v>6712</v>
      </c>
      <c r="J137" s="65">
        <f t="shared" si="62"/>
        <v>8597.2000000000007</v>
      </c>
      <c r="K137" s="6">
        <f t="shared" si="62"/>
        <v>8941.1</v>
      </c>
      <c r="L137" s="6">
        <f t="shared" si="62"/>
        <v>8941.1</v>
      </c>
      <c r="M137" s="6">
        <f t="shared" si="62"/>
        <v>8941.1</v>
      </c>
      <c r="N137" s="6">
        <f t="shared" si="62"/>
        <v>8941.1</v>
      </c>
      <c r="O137" s="9" t="s">
        <v>91</v>
      </c>
    </row>
    <row r="138" spans="1:15">
      <c r="A138" s="56">
        <v>113</v>
      </c>
      <c r="B138" s="58" t="s">
        <v>10</v>
      </c>
      <c r="C138" s="6">
        <f t="shared" si="58"/>
        <v>74312.5</v>
      </c>
      <c r="D138" s="6">
        <v>4000</v>
      </c>
      <c r="E138" s="6">
        <v>2946.1</v>
      </c>
      <c r="F138" s="6">
        <v>4500</v>
      </c>
      <c r="G138" s="6">
        <v>5906</v>
      </c>
      <c r="H138" s="6">
        <v>5886.8</v>
      </c>
      <c r="I138" s="6">
        <v>6712</v>
      </c>
      <c r="J138" s="65">
        <v>8597.2000000000007</v>
      </c>
      <c r="K138" s="6">
        <v>8941.1</v>
      </c>
      <c r="L138" s="6">
        <v>8941.1</v>
      </c>
      <c r="M138" s="6">
        <v>8941.1</v>
      </c>
      <c r="N138" s="6">
        <v>8941.1</v>
      </c>
      <c r="O138" s="9"/>
    </row>
    <row r="139" spans="1:15">
      <c r="A139" s="56">
        <v>114</v>
      </c>
      <c r="B139" s="58" t="s">
        <v>11</v>
      </c>
      <c r="C139" s="6">
        <f t="shared" si="58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5">
        <v>0</v>
      </c>
      <c r="K139" s="6">
        <v>0</v>
      </c>
      <c r="L139" s="6">
        <v>0</v>
      </c>
      <c r="M139" s="6">
        <v>0</v>
      </c>
      <c r="N139" s="6">
        <v>0</v>
      </c>
      <c r="O139" s="9"/>
    </row>
    <row r="140" spans="1:15" ht="45">
      <c r="A140" s="56" t="s">
        <v>103</v>
      </c>
      <c r="B140" s="58" t="s">
        <v>84</v>
      </c>
      <c r="C140" s="6">
        <f t="shared" si="58"/>
        <v>1821.6000000000001</v>
      </c>
      <c r="D140" s="6">
        <f>D141+D142</f>
        <v>0</v>
      </c>
      <c r="E140" s="6">
        <f t="shared" ref="E140:N140" si="63">E141+E142</f>
        <v>0</v>
      </c>
      <c r="F140" s="6">
        <f t="shared" si="63"/>
        <v>0</v>
      </c>
      <c r="G140" s="6">
        <f t="shared" si="63"/>
        <v>997.6</v>
      </c>
      <c r="H140" s="6">
        <f t="shared" si="63"/>
        <v>92.3</v>
      </c>
      <c r="I140" s="6">
        <f t="shared" si="63"/>
        <v>0</v>
      </c>
      <c r="J140" s="65">
        <f t="shared" si="63"/>
        <v>731.7</v>
      </c>
      <c r="K140" s="6">
        <f t="shared" si="63"/>
        <v>0</v>
      </c>
      <c r="L140" s="6">
        <f t="shared" si="63"/>
        <v>0</v>
      </c>
      <c r="M140" s="6">
        <f t="shared" si="63"/>
        <v>0</v>
      </c>
      <c r="N140" s="6">
        <f t="shared" si="63"/>
        <v>0</v>
      </c>
      <c r="O140" s="9" t="s">
        <v>178</v>
      </c>
    </row>
    <row r="141" spans="1:15">
      <c r="A141" s="56" t="s">
        <v>136</v>
      </c>
      <c r="B141" s="58" t="s">
        <v>10</v>
      </c>
      <c r="C141" s="6">
        <f t="shared" si="58"/>
        <v>1821.6000000000001</v>
      </c>
      <c r="D141" s="6">
        <v>0</v>
      </c>
      <c r="E141" s="6">
        <v>0</v>
      </c>
      <c r="F141" s="6">
        <v>0</v>
      </c>
      <c r="G141" s="6">
        <v>997.6</v>
      </c>
      <c r="H141" s="6">
        <v>92.3</v>
      </c>
      <c r="I141" s="6">
        <v>0</v>
      </c>
      <c r="J141" s="65">
        <v>731.7</v>
      </c>
      <c r="K141" s="6">
        <v>0</v>
      </c>
      <c r="L141" s="6">
        <v>0</v>
      </c>
      <c r="M141" s="6">
        <v>0</v>
      </c>
      <c r="N141" s="6">
        <v>0</v>
      </c>
      <c r="O141" s="9"/>
    </row>
    <row r="142" spans="1:15">
      <c r="A142" s="56" t="s">
        <v>104</v>
      </c>
      <c r="B142" s="58" t="s">
        <v>11</v>
      </c>
      <c r="C142" s="6">
        <f t="shared" si="58"/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5">
        <v>0</v>
      </c>
      <c r="K142" s="6">
        <v>0</v>
      </c>
      <c r="L142" s="6">
        <v>0</v>
      </c>
      <c r="M142" s="6">
        <v>0</v>
      </c>
      <c r="N142" s="6">
        <v>0</v>
      </c>
      <c r="O142" s="9"/>
    </row>
    <row r="143" spans="1:15" ht="75">
      <c r="A143" s="56" t="s">
        <v>175</v>
      </c>
      <c r="B143" s="58" t="s">
        <v>182</v>
      </c>
      <c r="C143" s="6">
        <f t="shared" ref="C143:C148" si="64">D143+E143+F143+G143+H143+I143+J143+K143+L143+M143+N143</f>
        <v>78.599999999999994</v>
      </c>
      <c r="D143" s="6">
        <f>D144+D145</f>
        <v>0</v>
      </c>
      <c r="E143" s="6">
        <f t="shared" ref="E143:N143" si="65">E144+E145</f>
        <v>0</v>
      </c>
      <c r="F143" s="6">
        <f t="shared" si="65"/>
        <v>0</v>
      </c>
      <c r="G143" s="6">
        <f t="shared" si="65"/>
        <v>0</v>
      </c>
      <c r="H143" s="6">
        <f t="shared" si="65"/>
        <v>0</v>
      </c>
      <c r="I143" s="6">
        <f t="shared" si="65"/>
        <v>0</v>
      </c>
      <c r="J143" s="65">
        <f t="shared" si="65"/>
        <v>78.599999999999994</v>
      </c>
      <c r="K143" s="6">
        <f t="shared" si="65"/>
        <v>0</v>
      </c>
      <c r="L143" s="6">
        <f t="shared" si="65"/>
        <v>0</v>
      </c>
      <c r="M143" s="6">
        <f t="shared" si="65"/>
        <v>0</v>
      </c>
      <c r="N143" s="6">
        <f t="shared" si="65"/>
        <v>0</v>
      </c>
      <c r="O143" s="9" t="s">
        <v>178</v>
      </c>
    </row>
    <row r="144" spans="1:15">
      <c r="A144" s="56" t="s">
        <v>176</v>
      </c>
      <c r="B144" s="58" t="s">
        <v>10</v>
      </c>
      <c r="C144" s="6">
        <f t="shared" si="64"/>
        <v>78.599999999999994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5">
        <v>78.599999999999994</v>
      </c>
      <c r="K144" s="6">
        <v>0</v>
      </c>
      <c r="L144" s="6">
        <v>0</v>
      </c>
      <c r="M144" s="6">
        <v>0</v>
      </c>
      <c r="N144" s="6">
        <v>0</v>
      </c>
      <c r="O144" s="9"/>
    </row>
    <row r="145" spans="1:15">
      <c r="A145" s="56" t="s">
        <v>177</v>
      </c>
      <c r="B145" s="58" t="s">
        <v>11</v>
      </c>
      <c r="C145" s="6">
        <f t="shared" si="64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5">
        <v>0</v>
      </c>
      <c r="K145" s="6">
        <v>0</v>
      </c>
      <c r="L145" s="6">
        <v>0</v>
      </c>
      <c r="M145" s="6">
        <v>0</v>
      </c>
      <c r="N145" s="6">
        <v>0</v>
      </c>
      <c r="O145" s="9"/>
    </row>
    <row r="146" spans="1:15" ht="75">
      <c r="A146" s="56" t="s">
        <v>179</v>
      </c>
      <c r="B146" s="58" t="s">
        <v>183</v>
      </c>
      <c r="C146" s="6">
        <f t="shared" si="64"/>
        <v>680.4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5">
        <f>J147+J148</f>
        <v>680.4</v>
      </c>
      <c r="K146" s="6">
        <v>0</v>
      </c>
      <c r="L146" s="6">
        <v>0</v>
      </c>
      <c r="M146" s="6">
        <v>0</v>
      </c>
      <c r="N146" s="6">
        <v>0</v>
      </c>
      <c r="O146" s="9" t="s">
        <v>178</v>
      </c>
    </row>
    <row r="147" spans="1:15">
      <c r="A147" s="56" t="s">
        <v>180</v>
      </c>
      <c r="B147" s="58" t="s">
        <v>10</v>
      </c>
      <c r="C147" s="6">
        <f t="shared" si="64"/>
        <v>680.4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5">
        <v>680.4</v>
      </c>
      <c r="K147" s="6">
        <v>0</v>
      </c>
      <c r="L147" s="6">
        <v>0</v>
      </c>
      <c r="M147" s="6">
        <v>0</v>
      </c>
      <c r="N147" s="6">
        <v>0</v>
      </c>
      <c r="O147" s="9"/>
    </row>
    <row r="148" spans="1:15">
      <c r="A148" s="56" t="s">
        <v>181</v>
      </c>
      <c r="B148" s="58" t="s">
        <v>11</v>
      </c>
      <c r="C148" s="6">
        <f t="shared" si="64"/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5">
        <v>0</v>
      </c>
      <c r="K148" s="6">
        <v>0</v>
      </c>
      <c r="L148" s="6">
        <v>0</v>
      </c>
      <c r="M148" s="6">
        <v>0</v>
      </c>
      <c r="N148" s="6">
        <v>0</v>
      </c>
      <c r="O148" s="9"/>
    </row>
    <row r="149" spans="1:15" ht="45">
      <c r="A149" s="56" t="s">
        <v>144</v>
      </c>
      <c r="B149" s="58" t="s">
        <v>137</v>
      </c>
      <c r="C149" s="6">
        <f t="shared" ref="C149:C157" si="66">SUM(D149:N149)</f>
        <v>894.7</v>
      </c>
      <c r="D149" s="43">
        <f>D150+D151</f>
        <v>0</v>
      </c>
      <c r="E149" s="43">
        <f t="shared" ref="E149:H149" si="67">E150+E151</f>
        <v>0</v>
      </c>
      <c r="F149" s="43">
        <f t="shared" si="67"/>
        <v>0</v>
      </c>
      <c r="G149" s="43">
        <f t="shared" si="67"/>
        <v>0</v>
      </c>
      <c r="H149" s="43">
        <f t="shared" si="67"/>
        <v>0</v>
      </c>
      <c r="I149" s="6">
        <f t="shared" ref="I149:N149" si="68">I150+I151</f>
        <v>894.7</v>
      </c>
      <c r="J149" s="65">
        <f t="shared" si="68"/>
        <v>0</v>
      </c>
      <c r="K149" s="6">
        <f t="shared" si="68"/>
        <v>0</v>
      </c>
      <c r="L149" s="6">
        <f t="shared" si="68"/>
        <v>0</v>
      </c>
      <c r="M149" s="6">
        <f t="shared" si="68"/>
        <v>0</v>
      </c>
      <c r="N149" s="6">
        <f t="shared" si="68"/>
        <v>0</v>
      </c>
      <c r="O149" s="9" t="s">
        <v>141</v>
      </c>
    </row>
    <row r="150" spans="1:15" ht="30">
      <c r="A150" s="56" t="s">
        <v>145</v>
      </c>
      <c r="B150" s="58" t="s">
        <v>10</v>
      </c>
      <c r="C150" s="6">
        <f t="shared" si="66"/>
        <v>894.7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6">
        <v>894.7</v>
      </c>
      <c r="J150" s="65">
        <v>0</v>
      </c>
      <c r="K150" s="6">
        <v>0</v>
      </c>
      <c r="L150" s="6">
        <v>0</v>
      </c>
      <c r="M150" s="6">
        <v>0</v>
      </c>
      <c r="N150" s="6">
        <v>0</v>
      </c>
      <c r="O150" s="9"/>
    </row>
    <row r="151" spans="1:15" ht="30">
      <c r="A151" s="56" t="s">
        <v>146</v>
      </c>
      <c r="B151" s="58" t="s">
        <v>11</v>
      </c>
      <c r="C151" s="6">
        <f t="shared" si="66"/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6">
        <v>0</v>
      </c>
      <c r="J151" s="65">
        <v>0</v>
      </c>
      <c r="K151" s="6">
        <v>0</v>
      </c>
      <c r="L151" s="6">
        <v>0</v>
      </c>
      <c r="M151" s="6">
        <v>0</v>
      </c>
      <c r="N151" s="6">
        <v>0</v>
      </c>
      <c r="O151" s="9"/>
    </row>
    <row r="152" spans="1:15" ht="45">
      <c r="A152" s="56" t="s">
        <v>147</v>
      </c>
      <c r="B152" s="58" t="s">
        <v>138</v>
      </c>
      <c r="C152" s="6">
        <f t="shared" si="66"/>
        <v>496.7</v>
      </c>
      <c r="D152" s="43">
        <f t="shared" ref="D152:H152" si="69">D153+D154</f>
        <v>0</v>
      </c>
      <c r="E152" s="43">
        <f t="shared" si="69"/>
        <v>0</v>
      </c>
      <c r="F152" s="43">
        <f t="shared" si="69"/>
        <v>0</v>
      </c>
      <c r="G152" s="43">
        <f t="shared" si="69"/>
        <v>0</v>
      </c>
      <c r="H152" s="43">
        <f t="shared" si="69"/>
        <v>0</v>
      </c>
      <c r="I152" s="6">
        <f t="shared" ref="I152:N152" si="70">I153+I154</f>
        <v>496.7</v>
      </c>
      <c r="J152" s="65">
        <f t="shared" si="70"/>
        <v>0</v>
      </c>
      <c r="K152" s="6">
        <f t="shared" si="70"/>
        <v>0</v>
      </c>
      <c r="L152" s="6">
        <f t="shared" si="70"/>
        <v>0</v>
      </c>
      <c r="M152" s="6">
        <f t="shared" si="70"/>
        <v>0</v>
      </c>
      <c r="N152" s="6">
        <f t="shared" si="70"/>
        <v>0</v>
      </c>
      <c r="O152" s="9" t="s">
        <v>141</v>
      </c>
    </row>
    <row r="153" spans="1:15" ht="30">
      <c r="A153" s="56" t="s">
        <v>148</v>
      </c>
      <c r="B153" s="58" t="s">
        <v>10</v>
      </c>
      <c r="C153" s="6">
        <f t="shared" si="66"/>
        <v>496.7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6">
        <v>496.7</v>
      </c>
      <c r="J153" s="65">
        <v>0</v>
      </c>
      <c r="K153" s="6">
        <v>0</v>
      </c>
      <c r="L153" s="6">
        <v>0</v>
      </c>
      <c r="M153" s="6">
        <v>0</v>
      </c>
      <c r="N153" s="6">
        <v>0</v>
      </c>
      <c r="O153" s="9"/>
    </row>
    <row r="154" spans="1:15" ht="30">
      <c r="A154" s="56" t="s">
        <v>149</v>
      </c>
      <c r="B154" s="58" t="s">
        <v>11</v>
      </c>
      <c r="C154" s="6">
        <f t="shared" si="66"/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6">
        <v>0</v>
      </c>
      <c r="J154" s="65">
        <v>0</v>
      </c>
      <c r="K154" s="6">
        <v>0</v>
      </c>
      <c r="L154" s="6">
        <v>0</v>
      </c>
      <c r="M154" s="6">
        <v>0</v>
      </c>
      <c r="N154" s="6">
        <v>0</v>
      </c>
      <c r="O154" s="9"/>
    </row>
    <row r="155" spans="1:15" ht="60">
      <c r="A155" s="56" t="s">
        <v>150</v>
      </c>
      <c r="B155" s="58" t="s">
        <v>139</v>
      </c>
      <c r="C155" s="6">
        <f t="shared" si="66"/>
        <v>179.1</v>
      </c>
      <c r="D155" s="43">
        <f t="shared" ref="D155:H155" si="71">D156+D157</f>
        <v>0</v>
      </c>
      <c r="E155" s="43">
        <f t="shared" si="71"/>
        <v>0</v>
      </c>
      <c r="F155" s="43">
        <f t="shared" si="71"/>
        <v>0</v>
      </c>
      <c r="G155" s="43">
        <f t="shared" si="71"/>
        <v>0</v>
      </c>
      <c r="H155" s="43">
        <f t="shared" si="71"/>
        <v>0</v>
      </c>
      <c r="I155" s="6">
        <f t="shared" ref="I155:N155" si="72">I156+I157</f>
        <v>179.1</v>
      </c>
      <c r="J155" s="65">
        <f t="shared" si="72"/>
        <v>0</v>
      </c>
      <c r="K155" s="6">
        <f t="shared" si="72"/>
        <v>0</v>
      </c>
      <c r="L155" s="6">
        <f t="shared" si="72"/>
        <v>0</v>
      </c>
      <c r="M155" s="6">
        <f t="shared" si="72"/>
        <v>0</v>
      </c>
      <c r="N155" s="6">
        <f t="shared" si="72"/>
        <v>0</v>
      </c>
      <c r="O155" s="9" t="s">
        <v>140</v>
      </c>
    </row>
    <row r="156" spans="1:15" ht="30">
      <c r="A156" s="56" t="s">
        <v>151</v>
      </c>
      <c r="B156" s="58" t="s">
        <v>10</v>
      </c>
      <c r="C156" s="6">
        <f t="shared" si="66"/>
        <v>179.1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6">
        <v>179.1</v>
      </c>
      <c r="J156" s="65">
        <v>0</v>
      </c>
      <c r="K156" s="6">
        <v>0</v>
      </c>
      <c r="L156" s="6">
        <v>0</v>
      </c>
      <c r="M156" s="6">
        <v>0</v>
      </c>
      <c r="N156" s="6">
        <v>0</v>
      </c>
      <c r="O156" s="9"/>
    </row>
    <row r="157" spans="1:15" ht="30">
      <c r="A157" s="56" t="s">
        <v>152</v>
      </c>
      <c r="B157" s="58" t="s">
        <v>11</v>
      </c>
      <c r="C157" s="6">
        <f t="shared" si="66"/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6">
        <v>0</v>
      </c>
      <c r="J157" s="65">
        <v>0</v>
      </c>
      <c r="K157" s="6">
        <v>0</v>
      </c>
      <c r="L157" s="6">
        <v>0</v>
      </c>
      <c r="M157" s="6">
        <v>0</v>
      </c>
      <c r="N157" s="6">
        <v>0</v>
      </c>
      <c r="O157" s="9"/>
    </row>
    <row r="158" spans="1:15" ht="60">
      <c r="A158" s="56">
        <v>115</v>
      </c>
      <c r="B158" s="58" t="s">
        <v>80</v>
      </c>
      <c r="C158" s="6">
        <f t="shared" si="58"/>
        <v>7778.8</v>
      </c>
      <c r="D158" s="6">
        <f>D159+D160</f>
        <v>1080.7</v>
      </c>
      <c r="E158" s="6">
        <f t="shared" ref="E158:N158" si="73">E159+E160</f>
        <v>0</v>
      </c>
      <c r="F158" s="6">
        <f t="shared" si="73"/>
        <v>0</v>
      </c>
      <c r="G158" s="6">
        <f t="shared" si="73"/>
        <v>687.1</v>
      </c>
      <c r="H158" s="6">
        <f t="shared" si="73"/>
        <v>0</v>
      </c>
      <c r="I158" s="6">
        <f t="shared" si="73"/>
        <v>6011</v>
      </c>
      <c r="J158" s="65">
        <f t="shared" si="73"/>
        <v>0</v>
      </c>
      <c r="K158" s="6">
        <f t="shared" si="73"/>
        <v>0</v>
      </c>
      <c r="L158" s="6">
        <f t="shared" si="73"/>
        <v>0</v>
      </c>
      <c r="M158" s="6">
        <f t="shared" si="73"/>
        <v>0</v>
      </c>
      <c r="N158" s="6">
        <f t="shared" si="73"/>
        <v>0</v>
      </c>
      <c r="O158" s="9" t="s">
        <v>135</v>
      </c>
    </row>
    <row r="159" spans="1:15">
      <c r="A159" s="56">
        <v>116</v>
      </c>
      <c r="B159" s="58" t="s">
        <v>10</v>
      </c>
      <c r="C159" s="6">
        <f t="shared" si="58"/>
        <v>7778.8</v>
      </c>
      <c r="D159" s="6">
        <v>1080.7</v>
      </c>
      <c r="E159" s="6">
        <v>0</v>
      </c>
      <c r="F159" s="6">
        <v>0</v>
      </c>
      <c r="G159" s="6">
        <v>687.1</v>
      </c>
      <c r="H159" s="6">
        <v>0</v>
      </c>
      <c r="I159" s="6">
        <v>6011</v>
      </c>
      <c r="J159" s="65">
        <v>0</v>
      </c>
      <c r="K159" s="6">
        <v>0</v>
      </c>
      <c r="L159" s="6">
        <v>0</v>
      </c>
      <c r="M159" s="6">
        <v>0</v>
      </c>
      <c r="N159" s="6">
        <v>0</v>
      </c>
      <c r="O159" s="9"/>
    </row>
    <row r="160" spans="1:15">
      <c r="A160" s="56">
        <v>117</v>
      </c>
      <c r="B160" s="58" t="s">
        <v>11</v>
      </c>
      <c r="C160" s="6">
        <f t="shared" si="58"/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5">
        <v>0</v>
      </c>
      <c r="K160" s="6">
        <v>0</v>
      </c>
      <c r="L160" s="6">
        <v>0</v>
      </c>
      <c r="M160" s="6">
        <v>0</v>
      </c>
      <c r="N160" s="6">
        <v>0</v>
      </c>
      <c r="O160" s="9"/>
    </row>
    <row r="161" spans="1:16" ht="105.75" customHeight="1">
      <c r="A161" s="56">
        <v>118</v>
      </c>
      <c r="B161" s="58" t="s">
        <v>81</v>
      </c>
      <c r="C161" s="6">
        <f t="shared" si="58"/>
        <v>1611.7000000000003</v>
      </c>
      <c r="D161" s="6">
        <f>D162</f>
        <v>0</v>
      </c>
      <c r="E161" s="6">
        <f t="shared" ref="E161:N161" si="74">E162</f>
        <v>0</v>
      </c>
      <c r="F161" s="6">
        <f t="shared" si="74"/>
        <v>136.30000000000001</v>
      </c>
      <c r="G161" s="6">
        <f t="shared" si="74"/>
        <v>374.5</v>
      </c>
      <c r="H161" s="6">
        <f t="shared" si="74"/>
        <v>76.099999999999994</v>
      </c>
      <c r="I161" s="6">
        <f t="shared" si="74"/>
        <v>460</v>
      </c>
      <c r="J161" s="65">
        <f t="shared" si="74"/>
        <v>0</v>
      </c>
      <c r="K161" s="6">
        <f t="shared" si="74"/>
        <v>141.19999999999999</v>
      </c>
      <c r="L161" s="6">
        <f t="shared" si="74"/>
        <v>141.19999999999999</v>
      </c>
      <c r="M161" s="6">
        <f t="shared" si="74"/>
        <v>141.19999999999999</v>
      </c>
      <c r="N161" s="6">
        <f t="shared" si="74"/>
        <v>141.19999999999999</v>
      </c>
      <c r="O161" s="9" t="s">
        <v>164</v>
      </c>
    </row>
    <row r="162" spans="1:16">
      <c r="A162" s="56">
        <v>119</v>
      </c>
      <c r="B162" s="58" t="s">
        <v>10</v>
      </c>
      <c r="C162" s="6">
        <f t="shared" si="58"/>
        <v>1611.7000000000003</v>
      </c>
      <c r="D162" s="6">
        <v>0</v>
      </c>
      <c r="E162" s="6">
        <v>0</v>
      </c>
      <c r="F162" s="6">
        <v>136.30000000000001</v>
      </c>
      <c r="G162" s="6">
        <v>374.5</v>
      </c>
      <c r="H162" s="6">
        <v>76.099999999999994</v>
      </c>
      <c r="I162" s="6">
        <v>460</v>
      </c>
      <c r="J162" s="65">
        <v>0</v>
      </c>
      <c r="K162" s="6">
        <v>141.19999999999999</v>
      </c>
      <c r="L162" s="6">
        <v>141.19999999999999</v>
      </c>
      <c r="M162" s="6">
        <v>141.19999999999999</v>
      </c>
      <c r="N162" s="6">
        <v>141.19999999999999</v>
      </c>
      <c r="O162" s="48"/>
    </row>
    <row r="163" spans="1:16" ht="285" customHeight="1">
      <c r="A163" s="56">
        <v>120</v>
      </c>
      <c r="B163" s="16" t="s">
        <v>82</v>
      </c>
      <c r="C163" s="6">
        <f t="shared" si="58"/>
        <v>31312.999999999996</v>
      </c>
      <c r="D163" s="6">
        <f t="shared" ref="D163:N163" si="75">D164+D165+D166</f>
        <v>0</v>
      </c>
      <c r="E163" s="6">
        <f t="shared" si="75"/>
        <v>0</v>
      </c>
      <c r="F163" s="6">
        <f t="shared" si="75"/>
        <v>4459.1000000000004</v>
      </c>
      <c r="G163" s="6">
        <f t="shared" si="75"/>
        <v>9083.2000000000007</v>
      </c>
      <c r="H163" s="6">
        <f t="shared" si="75"/>
        <v>2328</v>
      </c>
      <c r="I163" s="6">
        <f t="shared" si="75"/>
        <v>2488.3000000000002</v>
      </c>
      <c r="J163" s="65">
        <f t="shared" si="75"/>
        <v>0</v>
      </c>
      <c r="K163" s="6">
        <f t="shared" si="75"/>
        <v>3238.6</v>
      </c>
      <c r="L163" s="6">
        <f t="shared" si="75"/>
        <v>3238.6</v>
      </c>
      <c r="M163" s="6">
        <f t="shared" si="75"/>
        <v>3238.6</v>
      </c>
      <c r="N163" s="6">
        <f t="shared" si="75"/>
        <v>3238.6</v>
      </c>
      <c r="O163" s="9" t="s">
        <v>94</v>
      </c>
    </row>
    <row r="164" spans="1:16">
      <c r="A164" s="56">
        <v>121</v>
      </c>
      <c r="B164" s="58" t="s">
        <v>10</v>
      </c>
      <c r="C164" s="6">
        <f t="shared" si="58"/>
        <v>31312.999999999996</v>
      </c>
      <c r="D164" s="6">
        <v>0</v>
      </c>
      <c r="E164" s="6">
        <v>0</v>
      </c>
      <c r="F164" s="6">
        <v>4459.1000000000004</v>
      </c>
      <c r="G164" s="6">
        <v>9083.2000000000007</v>
      </c>
      <c r="H164" s="6">
        <v>2328</v>
      </c>
      <c r="I164" s="6">
        <v>2488.3000000000002</v>
      </c>
      <c r="J164" s="65">
        <v>0</v>
      </c>
      <c r="K164" s="6">
        <v>3238.6</v>
      </c>
      <c r="L164" s="6">
        <v>3238.6</v>
      </c>
      <c r="M164" s="6">
        <v>3238.6</v>
      </c>
      <c r="N164" s="6">
        <v>3238.6</v>
      </c>
      <c r="O164" s="48"/>
      <c r="P164" s="53"/>
    </row>
    <row r="165" spans="1:16">
      <c r="A165" s="56">
        <v>122</v>
      </c>
      <c r="B165" s="58" t="s">
        <v>11</v>
      </c>
      <c r="C165" s="6">
        <f t="shared" si="58"/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5">
        <v>0</v>
      </c>
      <c r="K165" s="6">
        <v>0</v>
      </c>
      <c r="L165" s="6">
        <v>0</v>
      </c>
      <c r="M165" s="6">
        <v>0</v>
      </c>
      <c r="N165" s="6">
        <v>0</v>
      </c>
      <c r="O165" s="9"/>
    </row>
    <row r="166" spans="1:16">
      <c r="A166" s="56">
        <v>123</v>
      </c>
      <c r="B166" s="58" t="s">
        <v>61</v>
      </c>
      <c r="C166" s="6">
        <f t="shared" si="58"/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5">
        <v>0</v>
      </c>
      <c r="K166" s="6">
        <v>0</v>
      </c>
      <c r="L166" s="6">
        <v>0</v>
      </c>
      <c r="M166" s="6">
        <v>0</v>
      </c>
      <c r="N166" s="6">
        <v>0</v>
      </c>
      <c r="O166" s="9"/>
    </row>
    <row r="167" spans="1:16" ht="90">
      <c r="A167" s="56" t="s">
        <v>111</v>
      </c>
      <c r="B167" s="58" t="s">
        <v>119</v>
      </c>
      <c r="C167" s="6">
        <f t="shared" ref="C167:C168" si="76">SUM(D167:N167)</f>
        <v>700</v>
      </c>
      <c r="D167" s="6">
        <f>D168</f>
        <v>0</v>
      </c>
      <c r="E167" s="6">
        <f t="shared" ref="E167:N167" si="77">E168</f>
        <v>0</v>
      </c>
      <c r="F167" s="6">
        <f t="shared" si="77"/>
        <v>0</v>
      </c>
      <c r="G167" s="6">
        <f t="shared" si="77"/>
        <v>0</v>
      </c>
      <c r="H167" s="6">
        <f t="shared" si="77"/>
        <v>700</v>
      </c>
      <c r="I167" s="6">
        <f t="shared" si="77"/>
        <v>0</v>
      </c>
      <c r="J167" s="65">
        <f t="shared" si="77"/>
        <v>0</v>
      </c>
      <c r="K167" s="6">
        <f t="shared" si="77"/>
        <v>0</v>
      </c>
      <c r="L167" s="6">
        <f t="shared" si="77"/>
        <v>0</v>
      </c>
      <c r="M167" s="6">
        <f t="shared" si="77"/>
        <v>0</v>
      </c>
      <c r="N167" s="6">
        <f t="shared" si="77"/>
        <v>0</v>
      </c>
      <c r="O167" s="9" t="s">
        <v>118</v>
      </c>
    </row>
    <row r="168" spans="1:16">
      <c r="A168" s="56" t="s">
        <v>112</v>
      </c>
      <c r="B168" s="58" t="s">
        <v>10</v>
      </c>
      <c r="C168" s="6">
        <f t="shared" si="76"/>
        <v>700</v>
      </c>
      <c r="D168" s="6">
        <v>0</v>
      </c>
      <c r="E168" s="6">
        <v>0</v>
      </c>
      <c r="F168" s="6">
        <v>0</v>
      </c>
      <c r="G168" s="6">
        <v>0</v>
      </c>
      <c r="H168" s="6">
        <v>700</v>
      </c>
      <c r="I168" s="6">
        <v>0</v>
      </c>
      <c r="J168" s="65">
        <v>0</v>
      </c>
      <c r="K168" s="6">
        <v>0</v>
      </c>
      <c r="L168" s="6">
        <v>0</v>
      </c>
      <c r="M168" s="6">
        <v>0</v>
      </c>
      <c r="N168" s="6">
        <v>0</v>
      </c>
      <c r="O168" s="9"/>
    </row>
    <row r="169" spans="1:16" ht="165">
      <c r="A169" s="56" t="s">
        <v>142</v>
      </c>
      <c r="B169" s="58" t="s">
        <v>185</v>
      </c>
      <c r="C169" s="6">
        <f t="shared" si="58"/>
        <v>0</v>
      </c>
      <c r="D169" s="6">
        <f>D170+D171</f>
        <v>0</v>
      </c>
      <c r="E169" s="6">
        <f t="shared" ref="E169:N169" si="78">E170+E171</f>
        <v>0</v>
      </c>
      <c r="F169" s="6">
        <f t="shared" si="78"/>
        <v>0</v>
      </c>
      <c r="G169" s="6">
        <f t="shared" si="78"/>
        <v>0</v>
      </c>
      <c r="H169" s="6">
        <f t="shared" si="78"/>
        <v>0</v>
      </c>
      <c r="I169" s="6">
        <f t="shared" si="78"/>
        <v>0</v>
      </c>
      <c r="J169" s="65">
        <f t="shared" si="78"/>
        <v>0</v>
      </c>
      <c r="K169" s="6">
        <f t="shared" si="78"/>
        <v>0</v>
      </c>
      <c r="L169" s="6">
        <f t="shared" si="78"/>
        <v>0</v>
      </c>
      <c r="M169" s="6">
        <f t="shared" si="78"/>
        <v>0</v>
      </c>
      <c r="N169" s="6">
        <f t="shared" si="78"/>
        <v>0</v>
      </c>
      <c r="O169" s="9"/>
    </row>
    <row r="170" spans="1:16">
      <c r="A170" s="56" t="s">
        <v>143</v>
      </c>
      <c r="B170" s="58" t="s">
        <v>10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5">
        <v>0</v>
      </c>
      <c r="K170" s="6">
        <v>0</v>
      </c>
      <c r="L170" s="6">
        <v>0</v>
      </c>
      <c r="M170" s="6">
        <v>0</v>
      </c>
      <c r="N170" s="6">
        <v>0</v>
      </c>
      <c r="O170" s="40"/>
    </row>
    <row r="171" spans="1:16">
      <c r="A171" s="56" t="s">
        <v>153</v>
      </c>
      <c r="B171" s="58" t="s">
        <v>11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5">
        <v>0</v>
      </c>
      <c r="K171" s="6">
        <v>0</v>
      </c>
      <c r="L171" s="6">
        <v>0</v>
      </c>
      <c r="M171" s="6">
        <v>0</v>
      </c>
      <c r="N171" s="6">
        <v>0</v>
      </c>
      <c r="O171" s="9"/>
    </row>
    <row r="172" spans="1:16" ht="30.75" customHeight="1">
      <c r="A172" s="56">
        <v>124</v>
      </c>
      <c r="B172" s="74" t="s">
        <v>128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6" ht="30">
      <c r="A173" s="56">
        <v>125</v>
      </c>
      <c r="B173" s="58" t="s">
        <v>18</v>
      </c>
      <c r="C173" s="6">
        <f t="shared" ref="C173:C174" si="79">SUM(D173:N173)</f>
        <v>57021.500000000015</v>
      </c>
      <c r="D173" s="7">
        <f>D174</f>
        <v>4250.5</v>
      </c>
      <c r="E173" s="7">
        <f>E176</f>
        <v>3114</v>
      </c>
      <c r="F173" s="7">
        <f>SUM(F174:F174)</f>
        <v>4060</v>
      </c>
      <c r="G173" s="7">
        <f>SUM(G174:G174)</f>
        <v>5861</v>
      </c>
      <c r="H173" s="7">
        <f>SUM(H174:H174)</f>
        <v>4548</v>
      </c>
      <c r="I173" s="7">
        <f>SUM(I174:I174)</f>
        <v>5600</v>
      </c>
      <c r="J173" s="64">
        <f>SUM(J174:J174)</f>
        <v>5406.8000000000011</v>
      </c>
      <c r="K173" s="7">
        <f t="shared" ref="K173:N173" si="80">SUM(K174:K174)</f>
        <v>6045.3</v>
      </c>
      <c r="L173" s="7">
        <f t="shared" si="80"/>
        <v>6045.3</v>
      </c>
      <c r="M173" s="7">
        <f t="shared" si="80"/>
        <v>6045.3</v>
      </c>
      <c r="N173" s="7">
        <f t="shared" si="80"/>
        <v>6045.3</v>
      </c>
      <c r="O173" s="40"/>
    </row>
    <row r="174" spans="1:16">
      <c r="A174" s="56">
        <v>126</v>
      </c>
      <c r="B174" s="58" t="s">
        <v>10</v>
      </c>
      <c r="C174" s="6">
        <f t="shared" si="79"/>
        <v>57021.500000000015</v>
      </c>
      <c r="D174" s="6">
        <f t="shared" ref="D174:N174" si="81">D177</f>
        <v>4250.5</v>
      </c>
      <c r="E174" s="6">
        <f>E177</f>
        <v>3114</v>
      </c>
      <c r="F174" s="6">
        <f t="shared" si="81"/>
        <v>4060</v>
      </c>
      <c r="G174" s="6">
        <f t="shared" si="81"/>
        <v>5861</v>
      </c>
      <c r="H174" s="6">
        <f t="shared" si="81"/>
        <v>4548</v>
      </c>
      <c r="I174" s="6">
        <f>I177</f>
        <v>5600</v>
      </c>
      <c r="J174" s="65">
        <f t="shared" si="81"/>
        <v>5406.8000000000011</v>
      </c>
      <c r="K174" s="6">
        <f t="shared" si="81"/>
        <v>6045.3</v>
      </c>
      <c r="L174" s="6">
        <f t="shared" si="81"/>
        <v>6045.3</v>
      </c>
      <c r="M174" s="6">
        <f t="shared" si="81"/>
        <v>6045.3</v>
      </c>
      <c r="N174" s="6">
        <f t="shared" si="81"/>
        <v>6045.3</v>
      </c>
      <c r="O174" s="9"/>
    </row>
    <row r="175" spans="1:16">
      <c r="A175" s="56">
        <v>127</v>
      </c>
      <c r="B175" s="70" t="s">
        <v>36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</row>
    <row r="176" spans="1:16" ht="30">
      <c r="A176" s="56">
        <v>128</v>
      </c>
      <c r="B176" s="58" t="s">
        <v>50</v>
      </c>
      <c r="C176" s="6">
        <f t="shared" ref="C176:C185" si="82">SUM(D176:N176)</f>
        <v>57021.500000000015</v>
      </c>
      <c r="D176" s="7">
        <v>4250.5</v>
      </c>
      <c r="E176" s="7">
        <f>E178+E180+E184+E182</f>
        <v>3114</v>
      </c>
      <c r="F176" s="7">
        <f t="shared" ref="F176:N176" si="83">F177</f>
        <v>4060</v>
      </c>
      <c r="G176" s="7">
        <f t="shared" si="83"/>
        <v>5861</v>
      </c>
      <c r="H176" s="7">
        <f t="shared" si="83"/>
        <v>4548</v>
      </c>
      <c r="I176" s="7">
        <f t="shared" si="83"/>
        <v>5600</v>
      </c>
      <c r="J176" s="64">
        <f t="shared" si="83"/>
        <v>5406.8000000000011</v>
      </c>
      <c r="K176" s="7">
        <f t="shared" si="83"/>
        <v>6045.3</v>
      </c>
      <c r="L176" s="7">
        <f t="shared" si="83"/>
        <v>6045.3</v>
      </c>
      <c r="M176" s="7">
        <f t="shared" si="83"/>
        <v>6045.3</v>
      </c>
      <c r="N176" s="7">
        <f t="shared" si="83"/>
        <v>6045.3</v>
      </c>
      <c r="O176" s="9"/>
    </row>
    <row r="177" spans="1:15">
      <c r="A177" s="56">
        <v>129</v>
      </c>
      <c r="B177" s="58" t="s">
        <v>10</v>
      </c>
      <c r="C177" s="6">
        <f t="shared" si="82"/>
        <v>57021.500000000015</v>
      </c>
      <c r="D177" s="7">
        <v>4250.5</v>
      </c>
      <c r="E177" s="7">
        <f>E179+E181+E185+E183</f>
        <v>3114</v>
      </c>
      <c r="F177" s="7">
        <f>F179+F181+F183+F185</f>
        <v>4060</v>
      </c>
      <c r="G177" s="7">
        <f t="shared" ref="G177:N177" si="84">G179+G181+G183+G185</f>
        <v>5861</v>
      </c>
      <c r="H177" s="7">
        <f t="shared" si="84"/>
        <v>4548</v>
      </c>
      <c r="I177" s="7">
        <f>I179+I181+I183+I185+I187</f>
        <v>5600</v>
      </c>
      <c r="J177" s="64">
        <f>J179+J181+J183+J185+J187</f>
        <v>5406.8000000000011</v>
      </c>
      <c r="K177" s="7">
        <f t="shared" si="84"/>
        <v>6045.3</v>
      </c>
      <c r="L177" s="7">
        <f t="shared" si="84"/>
        <v>6045.3</v>
      </c>
      <c r="M177" s="7">
        <f t="shared" si="84"/>
        <v>6045.3</v>
      </c>
      <c r="N177" s="7">
        <f t="shared" si="84"/>
        <v>6045.3</v>
      </c>
      <c r="O177" s="41"/>
    </row>
    <row r="178" spans="1:15" ht="60">
      <c r="A178" s="57">
        <v>130</v>
      </c>
      <c r="B178" s="58" t="s">
        <v>41</v>
      </c>
      <c r="C178" s="6">
        <f t="shared" si="82"/>
        <v>30661.399999999994</v>
      </c>
      <c r="D178" s="10">
        <f>D179</f>
        <v>2303</v>
      </c>
      <c r="E178" s="10">
        <f t="shared" ref="E178:N178" si="85">E179</f>
        <v>1789</v>
      </c>
      <c r="F178" s="10">
        <f t="shared" si="85"/>
        <v>2572</v>
      </c>
      <c r="G178" s="10">
        <f t="shared" si="85"/>
        <v>3813</v>
      </c>
      <c r="H178" s="10">
        <f t="shared" si="85"/>
        <v>3000</v>
      </c>
      <c r="I178" s="10">
        <f t="shared" si="85"/>
        <v>2310</v>
      </c>
      <c r="J178" s="67">
        <f>J179</f>
        <v>1920</v>
      </c>
      <c r="K178" s="10">
        <f t="shared" si="85"/>
        <v>3238.6</v>
      </c>
      <c r="L178" s="10">
        <f t="shared" si="85"/>
        <v>3238.6</v>
      </c>
      <c r="M178" s="10">
        <f t="shared" si="85"/>
        <v>3238.6</v>
      </c>
      <c r="N178" s="10">
        <f t="shared" si="85"/>
        <v>3238.6</v>
      </c>
      <c r="O178" s="9" t="s">
        <v>95</v>
      </c>
    </row>
    <row r="179" spans="1:15" ht="15.75">
      <c r="A179" s="57">
        <v>131</v>
      </c>
      <c r="B179" s="11" t="s">
        <v>10</v>
      </c>
      <c r="C179" s="6">
        <f t="shared" si="82"/>
        <v>30661.399999999994</v>
      </c>
      <c r="D179" s="10">
        <v>2303</v>
      </c>
      <c r="E179" s="10">
        <v>1789</v>
      </c>
      <c r="F179" s="10">
        <v>2572</v>
      </c>
      <c r="G179" s="10">
        <v>3813</v>
      </c>
      <c r="H179" s="10">
        <v>3000</v>
      </c>
      <c r="I179" s="10">
        <v>2310</v>
      </c>
      <c r="J179" s="67">
        <v>1920</v>
      </c>
      <c r="K179" s="10">
        <v>3238.6</v>
      </c>
      <c r="L179" s="10">
        <v>3238.6</v>
      </c>
      <c r="M179" s="10">
        <v>3238.6</v>
      </c>
      <c r="N179" s="10">
        <v>3238.6</v>
      </c>
      <c r="O179" s="12"/>
    </row>
    <row r="180" spans="1:15" ht="189" customHeight="1">
      <c r="A180" s="57">
        <v>132</v>
      </c>
      <c r="B180" s="58" t="s">
        <v>60</v>
      </c>
      <c r="C180" s="6">
        <f t="shared" si="82"/>
        <v>15877.7</v>
      </c>
      <c r="D180" s="10">
        <f>D181</f>
        <v>1400</v>
      </c>
      <c r="E180" s="10">
        <f t="shared" ref="E180:N180" si="86">E181</f>
        <v>1050</v>
      </c>
      <c r="F180" s="10">
        <f t="shared" si="86"/>
        <v>600</v>
      </c>
      <c r="G180" s="10">
        <f t="shared" si="86"/>
        <v>948</v>
      </c>
      <c r="H180" s="10">
        <f t="shared" si="86"/>
        <v>848</v>
      </c>
      <c r="I180" s="10">
        <f t="shared" si="86"/>
        <v>1870</v>
      </c>
      <c r="J180" s="67">
        <f>J181</f>
        <v>1389.3</v>
      </c>
      <c r="K180" s="10">
        <f t="shared" si="86"/>
        <v>1943.1</v>
      </c>
      <c r="L180" s="10">
        <f t="shared" si="86"/>
        <v>1943.1</v>
      </c>
      <c r="M180" s="10">
        <f t="shared" si="86"/>
        <v>1943.1</v>
      </c>
      <c r="N180" s="10">
        <f t="shared" si="86"/>
        <v>1943.1</v>
      </c>
      <c r="O180" s="9" t="s">
        <v>186</v>
      </c>
    </row>
    <row r="181" spans="1:15">
      <c r="A181" s="57">
        <v>133</v>
      </c>
      <c r="B181" s="58" t="s">
        <v>10</v>
      </c>
      <c r="C181" s="6">
        <f t="shared" si="82"/>
        <v>15877.7</v>
      </c>
      <c r="D181" s="10">
        <v>1400</v>
      </c>
      <c r="E181" s="10">
        <v>1050</v>
      </c>
      <c r="F181" s="10">
        <v>600</v>
      </c>
      <c r="G181" s="10">
        <v>948</v>
      </c>
      <c r="H181" s="10">
        <v>848</v>
      </c>
      <c r="I181" s="10">
        <v>1870</v>
      </c>
      <c r="J181" s="67">
        <v>1389.3</v>
      </c>
      <c r="K181" s="10">
        <v>1943.1</v>
      </c>
      <c r="L181" s="10">
        <v>1943.1</v>
      </c>
      <c r="M181" s="10">
        <v>1943.1</v>
      </c>
      <c r="N181" s="10">
        <v>1943.1</v>
      </c>
      <c r="O181" s="12"/>
    </row>
    <row r="182" spans="1:15" ht="105">
      <c r="A182" s="56">
        <v>134</v>
      </c>
      <c r="B182" s="60" t="s">
        <v>42</v>
      </c>
      <c r="C182" s="6">
        <f t="shared" si="82"/>
        <v>7298.5000000000009</v>
      </c>
      <c r="D182" s="10">
        <f>D183</f>
        <v>300</v>
      </c>
      <c r="E182" s="10">
        <f t="shared" ref="E182:N182" si="87">E183</f>
        <v>0</v>
      </c>
      <c r="F182" s="10">
        <f t="shared" si="87"/>
        <v>528</v>
      </c>
      <c r="G182" s="10">
        <f t="shared" si="87"/>
        <v>715</v>
      </c>
      <c r="H182" s="10">
        <f t="shared" si="87"/>
        <v>700</v>
      </c>
      <c r="I182" s="10">
        <f t="shared" si="87"/>
        <v>800</v>
      </c>
      <c r="J182" s="67">
        <f>J183</f>
        <v>801.1</v>
      </c>
      <c r="K182" s="10">
        <f t="shared" si="87"/>
        <v>863.6</v>
      </c>
      <c r="L182" s="10">
        <f t="shared" si="87"/>
        <v>863.6</v>
      </c>
      <c r="M182" s="10">
        <f t="shared" si="87"/>
        <v>863.6</v>
      </c>
      <c r="N182" s="10">
        <f t="shared" si="87"/>
        <v>863.6</v>
      </c>
      <c r="O182" s="9" t="s">
        <v>173</v>
      </c>
    </row>
    <row r="183" spans="1:15">
      <c r="A183" s="56">
        <v>135</v>
      </c>
      <c r="B183" s="58" t="s">
        <v>10</v>
      </c>
      <c r="C183" s="6">
        <f t="shared" si="82"/>
        <v>7298.5000000000009</v>
      </c>
      <c r="D183" s="10">
        <v>300</v>
      </c>
      <c r="E183" s="10">
        <v>0</v>
      </c>
      <c r="F183" s="10">
        <v>528</v>
      </c>
      <c r="G183" s="10">
        <v>715</v>
      </c>
      <c r="H183" s="10">
        <v>700</v>
      </c>
      <c r="I183" s="10">
        <v>800</v>
      </c>
      <c r="J183" s="67">
        <v>801.1</v>
      </c>
      <c r="K183" s="10">
        <v>863.6</v>
      </c>
      <c r="L183" s="10">
        <v>863.6</v>
      </c>
      <c r="M183" s="10">
        <v>863.6</v>
      </c>
      <c r="N183" s="10">
        <v>863.6</v>
      </c>
      <c r="O183" s="9"/>
    </row>
    <row r="184" spans="1:15" ht="60">
      <c r="A184" s="56">
        <v>136</v>
      </c>
      <c r="B184" s="58" t="s">
        <v>43</v>
      </c>
      <c r="C184" s="6">
        <f t="shared" si="82"/>
        <v>1267.5</v>
      </c>
      <c r="D184" s="10">
        <f>D185</f>
        <v>247.5</v>
      </c>
      <c r="E184" s="10">
        <f t="shared" ref="E184:N184" si="88">E185</f>
        <v>275</v>
      </c>
      <c r="F184" s="10">
        <f t="shared" si="88"/>
        <v>360</v>
      </c>
      <c r="G184" s="10">
        <f t="shared" si="88"/>
        <v>385</v>
      </c>
      <c r="H184" s="10">
        <f t="shared" si="88"/>
        <v>0</v>
      </c>
      <c r="I184" s="10">
        <f t="shared" si="88"/>
        <v>0</v>
      </c>
      <c r="J184" s="67">
        <f t="shared" si="88"/>
        <v>0</v>
      </c>
      <c r="K184" s="10">
        <f t="shared" si="88"/>
        <v>0</v>
      </c>
      <c r="L184" s="10">
        <f t="shared" si="88"/>
        <v>0</v>
      </c>
      <c r="M184" s="10">
        <f t="shared" si="88"/>
        <v>0</v>
      </c>
      <c r="N184" s="10">
        <f t="shared" si="88"/>
        <v>0</v>
      </c>
      <c r="O184" s="9" t="s">
        <v>97</v>
      </c>
    </row>
    <row r="185" spans="1:15">
      <c r="A185" s="56">
        <v>137</v>
      </c>
      <c r="B185" s="58" t="s">
        <v>10</v>
      </c>
      <c r="C185" s="6">
        <f t="shared" si="82"/>
        <v>1267.5</v>
      </c>
      <c r="D185" s="10">
        <v>247.5</v>
      </c>
      <c r="E185" s="10">
        <v>275</v>
      </c>
      <c r="F185" s="10">
        <v>360</v>
      </c>
      <c r="G185" s="10">
        <v>385</v>
      </c>
      <c r="H185" s="10">
        <v>0</v>
      </c>
      <c r="I185" s="10">
        <v>0</v>
      </c>
      <c r="J185" s="67">
        <v>0</v>
      </c>
      <c r="K185" s="10">
        <v>0</v>
      </c>
      <c r="L185" s="10">
        <v>0</v>
      </c>
      <c r="M185" s="10">
        <v>0</v>
      </c>
      <c r="N185" s="10">
        <v>0</v>
      </c>
      <c r="O185" s="12"/>
    </row>
    <row r="186" spans="1:15" ht="210">
      <c r="A186" s="56" t="s">
        <v>159</v>
      </c>
      <c r="B186" s="58" t="s">
        <v>161</v>
      </c>
      <c r="C186" s="6">
        <f>C187</f>
        <v>1296.4000000000001</v>
      </c>
      <c r="D186" s="6">
        <f t="shared" ref="D186:N186" si="89">D187</f>
        <v>0</v>
      </c>
      <c r="E186" s="6">
        <f t="shared" si="89"/>
        <v>0</v>
      </c>
      <c r="F186" s="6">
        <f t="shared" si="89"/>
        <v>0</v>
      </c>
      <c r="G186" s="6">
        <f t="shared" si="89"/>
        <v>0</v>
      </c>
      <c r="H186" s="6">
        <f t="shared" si="89"/>
        <v>0</v>
      </c>
      <c r="I186" s="6">
        <f t="shared" si="89"/>
        <v>620</v>
      </c>
      <c r="J186" s="65">
        <f t="shared" si="89"/>
        <v>1296.4000000000001</v>
      </c>
      <c r="K186" s="6">
        <f t="shared" si="89"/>
        <v>0</v>
      </c>
      <c r="L186" s="6">
        <f t="shared" si="89"/>
        <v>0</v>
      </c>
      <c r="M186" s="6">
        <f t="shared" si="89"/>
        <v>0</v>
      </c>
      <c r="N186" s="6">
        <f t="shared" si="89"/>
        <v>0</v>
      </c>
      <c r="O186" s="9" t="s">
        <v>167</v>
      </c>
    </row>
    <row r="187" spans="1:15">
      <c r="A187" s="56" t="s">
        <v>160</v>
      </c>
      <c r="B187" s="58" t="s">
        <v>10</v>
      </c>
      <c r="C187" s="6">
        <f>J187</f>
        <v>1296.4000000000001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620</v>
      </c>
      <c r="J187" s="65">
        <v>1296.4000000000001</v>
      </c>
      <c r="K187" s="6">
        <v>0</v>
      </c>
      <c r="L187" s="6">
        <v>0</v>
      </c>
      <c r="M187" s="6">
        <v>0</v>
      </c>
      <c r="N187" s="6">
        <v>0</v>
      </c>
      <c r="O187" s="12"/>
    </row>
    <row r="188" spans="1:15">
      <c r="A188" s="56">
        <v>138</v>
      </c>
      <c r="B188" s="74" t="s">
        <v>133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ht="30">
      <c r="A189" s="56">
        <v>139</v>
      </c>
      <c r="B189" s="58" t="s">
        <v>19</v>
      </c>
      <c r="C189" s="7">
        <f t="shared" ref="C189:C206" si="90">SUM(D189:N189)</f>
        <v>4150</v>
      </c>
      <c r="D189" s="10">
        <f t="shared" ref="D189:N190" si="91">D192</f>
        <v>4150</v>
      </c>
      <c r="E189" s="10">
        <f t="shared" si="91"/>
        <v>0</v>
      </c>
      <c r="F189" s="10">
        <f t="shared" si="91"/>
        <v>0</v>
      </c>
      <c r="G189" s="10">
        <f t="shared" si="91"/>
        <v>0</v>
      </c>
      <c r="H189" s="10">
        <f t="shared" si="91"/>
        <v>0</v>
      </c>
      <c r="I189" s="10">
        <f t="shared" si="91"/>
        <v>0</v>
      </c>
      <c r="J189" s="67">
        <f t="shared" si="91"/>
        <v>0</v>
      </c>
      <c r="K189" s="10">
        <f t="shared" si="91"/>
        <v>0</v>
      </c>
      <c r="L189" s="10">
        <f t="shared" si="91"/>
        <v>0</v>
      </c>
      <c r="M189" s="10">
        <f t="shared" si="91"/>
        <v>0</v>
      </c>
      <c r="N189" s="10">
        <f t="shared" si="91"/>
        <v>0</v>
      </c>
      <c r="O189" s="12"/>
    </row>
    <row r="190" spans="1:15">
      <c r="A190" s="56">
        <v>140</v>
      </c>
      <c r="B190" s="58" t="s">
        <v>10</v>
      </c>
      <c r="C190" s="7">
        <f t="shared" si="90"/>
        <v>4150</v>
      </c>
      <c r="D190" s="10">
        <f t="shared" si="91"/>
        <v>4150</v>
      </c>
      <c r="E190" s="10">
        <f t="shared" si="91"/>
        <v>0</v>
      </c>
      <c r="F190" s="10">
        <f t="shared" si="91"/>
        <v>0</v>
      </c>
      <c r="G190" s="10">
        <f t="shared" si="91"/>
        <v>0</v>
      </c>
      <c r="H190" s="10">
        <f t="shared" si="91"/>
        <v>0</v>
      </c>
      <c r="I190" s="10">
        <f t="shared" si="91"/>
        <v>0</v>
      </c>
      <c r="J190" s="67">
        <f t="shared" si="91"/>
        <v>0</v>
      </c>
      <c r="K190" s="10">
        <f t="shared" si="91"/>
        <v>0</v>
      </c>
      <c r="L190" s="10">
        <f t="shared" si="91"/>
        <v>0</v>
      </c>
      <c r="M190" s="10">
        <f t="shared" si="91"/>
        <v>0</v>
      </c>
      <c r="N190" s="10">
        <f t="shared" si="91"/>
        <v>0</v>
      </c>
      <c r="O190" s="12"/>
    </row>
    <row r="191" spans="1:15">
      <c r="A191" s="56">
        <v>141</v>
      </c>
      <c r="B191" s="70" t="s">
        <v>36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spans="1:15" ht="30">
      <c r="A192" s="56">
        <v>142</v>
      </c>
      <c r="B192" s="58" t="s">
        <v>51</v>
      </c>
      <c r="C192" s="7">
        <f t="shared" si="90"/>
        <v>4150</v>
      </c>
      <c r="D192" s="10">
        <f t="shared" ref="D192:N192" si="92">D193</f>
        <v>4150</v>
      </c>
      <c r="E192" s="10">
        <f t="shared" si="92"/>
        <v>0</v>
      </c>
      <c r="F192" s="10">
        <f t="shared" si="92"/>
        <v>0</v>
      </c>
      <c r="G192" s="10">
        <f t="shared" si="92"/>
        <v>0</v>
      </c>
      <c r="H192" s="10">
        <f t="shared" si="92"/>
        <v>0</v>
      </c>
      <c r="I192" s="10">
        <f t="shared" si="92"/>
        <v>0</v>
      </c>
      <c r="J192" s="67">
        <f t="shared" si="92"/>
        <v>0</v>
      </c>
      <c r="K192" s="10">
        <f t="shared" si="92"/>
        <v>0</v>
      </c>
      <c r="L192" s="10">
        <f t="shared" si="92"/>
        <v>0</v>
      </c>
      <c r="M192" s="10">
        <f t="shared" si="92"/>
        <v>0</v>
      </c>
      <c r="N192" s="10">
        <f t="shared" si="92"/>
        <v>0</v>
      </c>
      <c r="O192" s="57"/>
    </row>
    <row r="193" spans="1:15">
      <c r="A193" s="56">
        <v>143</v>
      </c>
      <c r="B193" s="58" t="s">
        <v>10</v>
      </c>
      <c r="C193" s="8">
        <f t="shared" si="90"/>
        <v>4150</v>
      </c>
      <c r="D193" s="10">
        <f t="shared" ref="D193:N193" si="93">SUM(D195+D197+D199+D201+D203+D205+D207)</f>
        <v>4150</v>
      </c>
      <c r="E193" s="10">
        <f t="shared" si="93"/>
        <v>0</v>
      </c>
      <c r="F193" s="10">
        <f t="shared" si="93"/>
        <v>0</v>
      </c>
      <c r="G193" s="10">
        <f t="shared" si="93"/>
        <v>0</v>
      </c>
      <c r="H193" s="10">
        <f t="shared" si="93"/>
        <v>0</v>
      </c>
      <c r="I193" s="10">
        <f t="shared" si="93"/>
        <v>0</v>
      </c>
      <c r="J193" s="67">
        <f t="shared" si="93"/>
        <v>0</v>
      </c>
      <c r="K193" s="10">
        <f t="shared" si="93"/>
        <v>0</v>
      </c>
      <c r="L193" s="10">
        <f t="shared" si="93"/>
        <v>0</v>
      </c>
      <c r="M193" s="10">
        <f t="shared" si="93"/>
        <v>0</v>
      </c>
      <c r="N193" s="10">
        <f t="shared" si="93"/>
        <v>0</v>
      </c>
      <c r="O193" s="57"/>
    </row>
    <row r="194" spans="1:15" ht="60">
      <c r="A194" s="56">
        <v>144</v>
      </c>
      <c r="B194" s="58" t="s">
        <v>44</v>
      </c>
      <c r="C194" s="7">
        <f t="shared" si="90"/>
        <v>2200</v>
      </c>
      <c r="D194" s="7">
        <v>2200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64">
        <v>0</v>
      </c>
      <c r="K194" s="7">
        <v>0</v>
      </c>
      <c r="L194" s="7">
        <v>0</v>
      </c>
      <c r="M194" s="7">
        <v>0</v>
      </c>
      <c r="N194" s="7">
        <v>0</v>
      </c>
      <c r="O194" s="12" t="s">
        <v>98</v>
      </c>
    </row>
    <row r="195" spans="1:15">
      <c r="A195" s="56">
        <v>145</v>
      </c>
      <c r="B195" s="58" t="s">
        <v>10</v>
      </c>
      <c r="C195" s="7">
        <f t="shared" si="90"/>
        <v>2200</v>
      </c>
      <c r="D195" s="7">
        <v>2200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64">
        <v>0</v>
      </c>
      <c r="K195" s="7">
        <v>0</v>
      </c>
      <c r="L195" s="7">
        <v>0</v>
      </c>
      <c r="M195" s="7">
        <v>0</v>
      </c>
      <c r="N195" s="7">
        <v>0</v>
      </c>
      <c r="O195" s="12"/>
    </row>
    <row r="196" spans="1:15" ht="90">
      <c r="A196" s="56">
        <v>146</v>
      </c>
      <c r="B196" s="58" t="s">
        <v>45</v>
      </c>
      <c r="C196" s="7">
        <f t="shared" si="90"/>
        <v>150</v>
      </c>
      <c r="D196" s="7">
        <f>D197</f>
        <v>150</v>
      </c>
      <c r="E196" s="7">
        <f t="shared" ref="E196:N196" si="94">E197</f>
        <v>0</v>
      </c>
      <c r="F196" s="7">
        <f t="shared" si="94"/>
        <v>0</v>
      </c>
      <c r="G196" s="7">
        <f t="shared" si="94"/>
        <v>0</v>
      </c>
      <c r="H196" s="7">
        <f t="shared" si="94"/>
        <v>0</v>
      </c>
      <c r="I196" s="7">
        <f t="shared" si="94"/>
        <v>0</v>
      </c>
      <c r="J196" s="64">
        <f t="shared" si="94"/>
        <v>0</v>
      </c>
      <c r="K196" s="7">
        <f t="shared" si="94"/>
        <v>0</v>
      </c>
      <c r="L196" s="7">
        <f t="shared" si="94"/>
        <v>0</v>
      </c>
      <c r="M196" s="7">
        <f t="shared" si="94"/>
        <v>0</v>
      </c>
      <c r="N196" s="7">
        <f t="shared" si="94"/>
        <v>0</v>
      </c>
      <c r="O196" s="12" t="s">
        <v>55</v>
      </c>
    </row>
    <row r="197" spans="1:15">
      <c r="A197" s="56">
        <v>147</v>
      </c>
      <c r="B197" s="58" t="s">
        <v>10</v>
      </c>
      <c r="C197" s="7">
        <f t="shared" si="90"/>
        <v>150</v>
      </c>
      <c r="D197" s="7">
        <v>150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64">
        <v>0</v>
      </c>
      <c r="K197" s="7">
        <v>0</v>
      </c>
      <c r="L197" s="7">
        <v>0</v>
      </c>
      <c r="M197" s="7">
        <v>0</v>
      </c>
      <c r="N197" s="7">
        <v>0</v>
      </c>
      <c r="O197" s="12"/>
    </row>
    <row r="198" spans="1:15" ht="75.75" customHeight="1">
      <c r="A198" s="56">
        <v>148</v>
      </c>
      <c r="B198" s="58" t="s">
        <v>46</v>
      </c>
      <c r="C198" s="7">
        <f t="shared" si="90"/>
        <v>300</v>
      </c>
      <c r="D198" s="7">
        <f>D199</f>
        <v>300</v>
      </c>
      <c r="E198" s="7">
        <f t="shared" ref="E198:N198" si="95">E199</f>
        <v>0</v>
      </c>
      <c r="F198" s="7">
        <f t="shared" si="95"/>
        <v>0</v>
      </c>
      <c r="G198" s="7">
        <f t="shared" si="95"/>
        <v>0</v>
      </c>
      <c r="H198" s="7">
        <f t="shared" si="95"/>
        <v>0</v>
      </c>
      <c r="I198" s="7">
        <f t="shared" si="95"/>
        <v>0</v>
      </c>
      <c r="J198" s="64">
        <f t="shared" si="95"/>
        <v>0</v>
      </c>
      <c r="K198" s="7">
        <f t="shared" si="95"/>
        <v>0</v>
      </c>
      <c r="L198" s="7">
        <f t="shared" si="95"/>
        <v>0</v>
      </c>
      <c r="M198" s="7">
        <f t="shared" si="95"/>
        <v>0</v>
      </c>
      <c r="N198" s="7">
        <f t="shared" si="95"/>
        <v>0</v>
      </c>
      <c r="O198" s="12" t="s">
        <v>54</v>
      </c>
    </row>
    <row r="199" spans="1:15">
      <c r="A199" s="56">
        <v>149</v>
      </c>
      <c r="B199" s="58" t="s">
        <v>10</v>
      </c>
      <c r="C199" s="7">
        <f t="shared" si="90"/>
        <v>300</v>
      </c>
      <c r="D199" s="7">
        <v>300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64">
        <v>0</v>
      </c>
      <c r="K199" s="7">
        <v>0</v>
      </c>
      <c r="L199" s="7">
        <v>0</v>
      </c>
      <c r="M199" s="7">
        <v>0</v>
      </c>
      <c r="N199" s="7">
        <v>0</v>
      </c>
      <c r="O199" s="12"/>
    </row>
    <row r="200" spans="1:15" ht="74.25" customHeight="1">
      <c r="A200" s="56">
        <v>150</v>
      </c>
      <c r="B200" s="58" t="s">
        <v>47</v>
      </c>
      <c r="C200" s="7">
        <f t="shared" si="90"/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64">
        <v>0</v>
      </c>
      <c r="K200" s="7">
        <v>0</v>
      </c>
      <c r="L200" s="7">
        <v>0</v>
      </c>
      <c r="M200" s="7">
        <v>0</v>
      </c>
      <c r="N200" s="7">
        <v>0</v>
      </c>
      <c r="O200" s="12" t="s">
        <v>53</v>
      </c>
    </row>
    <row r="201" spans="1:15">
      <c r="A201" s="56">
        <v>151</v>
      </c>
      <c r="B201" s="58" t="s">
        <v>10</v>
      </c>
      <c r="C201" s="7">
        <f t="shared" si="90"/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64">
        <v>0</v>
      </c>
      <c r="K201" s="7">
        <v>0</v>
      </c>
      <c r="L201" s="7">
        <v>0</v>
      </c>
      <c r="M201" s="7">
        <v>0</v>
      </c>
      <c r="N201" s="7">
        <v>0</v>
      </c>
      <c r="O201" s="12"/>
    </row>
    <row r="202" spans="1:15" ht="75.75" customHeight="1">
      <c r="A202" s="56">
        <v>152</v>
      </c>
      <c r="B202" s="58" t="s">
        <v>48</v>
      </c>
      <c r="C202" s="7">
        <f t="shared" si="90"/>
        <v>900</v>
      </c>
      <c r="D202" s="7">
        <f>D203</f>
        <v>900</v>
      </c>
      <c r="E202" s="7">
        <f t="shared" ref="E202:N202" si="96">E203</f>
        <v>0</v>
      </c>
      <c r="F202" s="7">
        <f t="shared" si="96"/>
        <v>0</v>
      </c>
      <c r="G202" s="7">
        <f t="shared" si="96"/>
        <v>0</v>
      </c>
      <c r="H202" s="7">
        <f t="shared" si="96"/>
        <v>0</v>
      </c>
      <c r="I202" s="7">
        <f t="shared" si="96"/>
        <v>0</v>
      </c>
      <c r="J202" s="64">
        <f t="shared" si="96"/>
        <v>0</v>
      </c>
      <c r="K202" s="7">
        <f t="shared" si="96"/>
        <v>0</v>
      </c>
      <c r="L202" s="7">
        <f t="shared" si="96"/>
        <v>0</v>
      </c>
      <c r="M202" s="7">
        <f t="shared" si="96"/>
        <v>0</v>
      </c>
      <c r="N202" s="7">
        <f t="shared" si="96"/>
        <v>0</v>
      </c>
      <c r="O202" s="12" t="s">
        <v>62</v>
      </c>
    </row>
    <row r="203" spans="1:15">
      <c r="A203" s="56">
        <v>153</v>
      </c>
      <c r="B203" s="58" t="s">
        <v>10</v>
      </c>
      <c r="C203" s="7">
        <f t="shared" si="90"/>
        <v>900</v>
      </c>
      <c r="D203" s="7">
        <v>900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64">
        <v>0</v>
      </c>
      <c r="K203" s="7">
        <v>0</v>
      </c>
      <c r="L203" s="7">
        <v>0</v>
      </c>
      <c r="M203" s="7">
        <v>0</v>
      </c>
      <c r="N203" s="7">
        <v>0</v>
      </c>
      <c r="O203" s="12"/>
    </row>
    <row r="204" spans="1:15" ht="60">
      <c r="A204" s="56">
        <v>154</v>
      </c>
      <c r="B204" s="58" t="s">
        <v>49</v>
      </c>
      <c r="C204" s="7">
        <f t="shared" si="90"/>
        <v>0</v>
      </c>
      <c r="D204" s="7">
        <f>D205</f>
        <v>0</v>
      </c>
      <c r="E204" s="7">
        <f t="shared" ref="E204:N204" si="97">E205</f>
        <v>0</v>
      </c>
      <c r="F204" s="7">
        <f t="shared" si="97"/>
        <v>0</v>
      </c>
      <c r="G204" s="7">
        <f t="shared" si="97"/>
        <v>0</v>
      </c>
      <c r="H204" s="7">
        <f t="shared" si="97"/>
        <v>0</v>
      </c>
      <c r="I204" s="7">
        <f t="shared" si="97"/>
        <v>0</v>
      </c>
      <c r="J204" s="64">
        <f t="shared" si="97"/>
        <v>0</v>
      </c>
      <c r="K204" s="7">
        <f t="shared" si="97"/>
        <v>0</v>
      </c>
      <c r="L204" s="7">
        <f t="shared" si="97"/>
        <v>0</v>
      </c>
      <c r="M204" s="7">
        <f t="shared" si="97"/>
        <v>0</v>
      </c>
      <c r="N204" s="7">
        <f t="shared" si="97"/>
        <v>0</v>
      </c>
      <c r="O204" s="12" t="s">
        <v>63</v>
      </c>
    </row>
    <row r="205" spans="1:15">
      <c r="A205" s="56">
        <v>155</v>
      </c>
      <c r="B205" s="58" t="s">
        <v>10</v>
      </c>
      <c r="C205" s="7">
        <f t="shared" si="90"/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64">
        <v>0</v>
      </c>
      <c r="K205" s="7">
        <v>0</v>
      </c>
      <c r="L205" s="7">
        <v>0</v>
      </c>
      <c r="M205" s="7">
        <v>0</v>
      </c>
      <c r="N205" s="7">
        <v>0</v>
      </c>
      <c r="O205" s="12"/>
    </row>
    <row r="206" spans="1:15" ht="60">
      <c r="A206" s="56">
        <v>156</v>
      </c>
      <c r="B206" s="58" t="s">
        <v>52</v>
      </c>
      <c r="C206" s="7">
        <f t="shared" si="90"/>
        <v>600</v>
      </c>
      <c r="D206" s="7">
        <f>D207</f>
        <v>600</v>
      </c>
      <c r="E206" s="7">
        <f t="shared" ref="E206:N206" si="98">E207</f>
        <v>0</v>
      </c>
      <c r="F206" s="7">
        <f t="shared" si="98"/>
        <v>0</v>
      </c>
      <c r="G206" s="7">
        <f t="shared" si="98"/>
        <v>0</v>
      </c>
      <c r="H206" s="7">
        <f t="shared" si="98"/>
        <v>0</v>
      </c>
      <c r="I206" s="7">
        <f t="shared" si="98"/>
        <v>0</v>
      </c>
      <c r="J206" s="64">
        <f t="shared" si="98"/>
        <v>0</v>
      </c>
      <c r="K206" s="7">
        <f t="shared" si="98"/>
        <v>0</v>
      </c>
      <c r="L206" s="7">
        <f t="shared" si="98"/>
        <v>0</v>
      </c>
      <c r="M206" s="7">
        <f t="shared" si="98"/>
        <v>0</v>
      </c>
      <c r="N206" s="7">
        <f t="shared" si="98"/>
        <v>0</v>
      </c>
      <c r="O206" s="12" t="s">
        <v>89</v>
      </c>
    </row>
    <row r="207" spans="1:15">
      <c r="A207" s="56">
        <v>157</v>
      </c>
      <c r="B207" s="58" t="s">
        <v>10</v>
      </c>
      <c r="C207" s="7">
        <f t="shared" ref="C207" si="99">SUM(D207:J207)</f>
        <v>600</v>
      </c>
      <c r="D207" s="7">
        <v>600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64">
        <v>0</v>
      </c>
      <c r="K207" s="7">
        <v>0</v>
      </c>
      <c r="L207" s="7">
        <v>0</v>
      </c>
      <c r="M207" s="7">
        <v>0</v>
      </c>
      <c r="N207" s="7">
        <v>0</v>
      </c>
      <c r="O207" s="12"/>
    </row>
    <row r="208" spans="1:15">
      <c r="A208" s="56">
        <v>158</v>
      </c>
      <c r="B208" s="74" t="s">
        <v>168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ht="30">
      <c r="A209" s="56">
        <v>159</v>
      </c>
      <c r="B209" s="58" t="s">
        <v>154</v>
      </c>
      <c r="C209" s="7">
        <f t="shared" ref="C209:C211" si="100">SUM(D209:N209)</f>
        <v>0</v>
      </c>
      <c r="D209" s="10">
        <f t="shared" ref="D209:N209" si="101">D213</f>
        <v>0</v>
      </c>
      <c r="E209" s="10">
        <f t="shared" si="101"/>
        <v>0</v>
      </c>
      <c r="F209" s="10">
        <f t="shared" si="101"/>
        <v>0</v>
      </c>
      <c r="G209" s="10">
        <f t="shared" si="101"/>
        <v>0</v>
      </c>
      <c r="H209" s="10">
        <f t="shared" si="101"/>
        <v>0</v>
      </c>
      <c r="I209" s="10">
        <f t="shared" si="101"/>
        <v>0</v>
      </c>
      <c r="J209" s="67">
        <f>J210+J211</f>
        <v>0</v>
      </c>
      <c r="K209" s="10">
        <f t="shared" si="101"/>
        <v>0</v>
      </c>
      <c r="L209" s="10">
        <f t="shared" si="101"/>
        <v>0</v>
      </c>
      <c r="M209" s="10">
        <f t="shared" si="101"/>
        <v>0</v>
      </c>
      <c r="N209" s="10">
        <f t="shared" si="101"/>
        <v>0</v>
      </c>
      <c r="O209" s="12"/>
    </row>
    <row r="210" spans="1:15">
      <c r="A210" s="56">
        <v>160</v>
      </c>
      <c r="B210" s="58" t="s">
        <v>10</v>
      </c>
      <c r="C210" s="7"/>
      <c r="D210" s="10"/>
      <c r="E210" s="10"/>
      <c r="F210" s="10"/>
      <c r="G210" s="10"/>
      <c r="H210" s="10"/>
      <c r="I210" s="10"/>
      <c r="J210" s="67">
        <f>J214</f>
        <v>0</v>
      </c>
      <c r="K210" s="10"/>
      <c r="L210" s="10"/>
      <c r="M210" s="10"/>
      <c r="N210" s="10"/>
      <c r="O210" s="12"/>
    </row>
    <row r="211" spans="1:15">
      <c r="A211" s="56">
        <v>161</v>
      </c>
      <c r="B211" s="58" t="s">
        <v>11</v>
      </c>
      <c r="C211" s="7">
        <f t="shared" si="100"/>
        <v>0</v>
      </c>
      <c r="D211" s="10">
        <f t="shared" ref="D211:N211" si="102">D214</f>
        <v>0</v>
      </c>
      <c r="E211" s="10">
        <f t="shared" si="102"/>
        <v>0</v>
      </c>
      <c r="F211" s="10">
        <f t="shared" si="102"/>
        <v>0</v>
      </c>
      <c r="G211" s="10">
        <f t="shared" si="102"/>
        <v>0</v>
      </c>
      <c r="H211" s="10">
        <f t="shared" si="102"/>
        <v>0</v>
      </c>
      <c r="I211" s="10">
        <f t="shared" si="102"/>
        <v>0</v>
      </c>
      <c r="J211" s="67">
        <f>J215</f>
        <v>0</v>
      </c>
      <c r="K211" s="10">
        <f t="shared" si="102"/>
        <v>0</v>
      </c>
      <c r="L211" s="10">
        <f t="shared" si="102"/>
        <v>0</v>
      </c>
      <c r="M211" s="10">
        <f t="shared" si="102"/>
        <v>0</v>
      </c>
      <c r="N211" s="10">
        <f t="shared" si="102"/>
        <v>0</v>
      </c>
      <c r="O211" s="12"/>
    </row>
    <row r="212" spans="1:15">
      <c r="A212" s="56">
        <v>162</v>
      </c>
      <c r="B212" s="70" t="s">
        <v>36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1:15" ht="30">
      <c r="A213" s="56">
        <v>163</v>
      </c>
      <c r="B213" s="58" t="s">
        <v>51</v>
      </c>
      <c r="C213" s="7">
        <f t="shared" ref="C213:C214" si="103">SUM(D213:N213)</f>
        <v>0</v>
      </c>
      <c r="D213" s="7">
        <f t="shared" ref="D213" si="104">SUM(E213:O213)</f>
        <v>0</v>
      </c>
      <c r="E213" s="7">
        <f t="shared" ref="E213" si="105">SUM(F213:P213)</f>
        <v>0</v>
      </c>
      <c r="F213" s="7">
        <f t="shared" ref="F213" si="106">SUM(G213:Q213)</f>
        <v>0</v>
      </c>
      <c r="G213" s="7">
        <f t="shared" ref="G213" si="107">SUM(H213:R213)</f>
        <v>0</v>
      </c>
      <c r="H213" s="7">
        <f t="shared" ref="H213" si="108">SUM(I213:S213)</f>
        <v>0</v>
      </c>
      <c r="I213" s="7">
        <f t="shared" ref="I213" si="109">SUM(J213:T213)</f>
        <v>0</v>
      </c>
      <c r="J213" s="64">
        <f t="shared" ref="J213" si="110">SUM(K213:U213)</f>
        <v>0</v>
      </c>
      <c r="K213" s="7">
        <f t="shared" ref="K213" si="111">SUM(L213:V213)</f>
        <v>0</v>
      </c>
      <c r="L213" s="7">
        <f t="shared" ref="L213" si="112">SUM(M213:W213)</f>
        <v>0</v>
      </c>
      <c r="M213" s="7">
        <f t="shared" ref="M213" si="113">SUM(N213:X213)</f>
        <v>0</v>
      </c>
      <c r="N213" s="7">
        <f t="shared" ref="N213" si="114">SUM(O213:Y213)</f>
        <v>0</v>
      </c>
      <c r="O213" s="57"/>
    </row>
    <row r="214" spans="1:15">
      <c r="A214" s="56">
        <v>164</v>
      </c>
      <c r="B214" s="58" t="s">
        <v>10</v>
      </c>
      <c r="C214" s="8">
        <f t="shared" si="103"/>
        <v>0</v>
      </c>
      <c r="D214" s="10">
        <f t="shared" ref="D214:I214" si="115">SUM(D227+D228+D230+D232+D234+D236+D238)</f>
        <v>0</v>
      </c>
      <c r="E214" s="10">
        <f t="shared" si="115"/>
        <v>0</v>
      </c>
      <c r="F214" s="10">
        <f t="shared" si="115"/>
        <v>0</v>
      </c>
      <c r="G214" s="10">
        <f t="shared" si="115"/>
        <v>0</v>
      </c>
      <c r="H214" s="10">
        <f t="shared" si="115"/>
        <v>0</v>
      </c>
      <c r="I214" s="10">
        <f t="shared" si="115"/>
        <v>0</v>
      </c>
      <c r="J214" s="67">
        <f>J217+J220+J223+J226</f>
        <v>0</v>
      </c>
      <c r="K214" s="10">
        <f>SUM(K227+K228+K230+K232+K234+K236+K238)</f>
        <v>0</v>
      </c>
      <c r="L214" s="10">
        <f>SUM(L227+L228+L230+L232+L234+L236+L238)</f>
        <v>0</v>
      </c>
      <c r="M214" s="10">
        <f>SUM(M227+M228+M230+M232+M234+M236+M238)</f>
        <v>0</v>
      </c>
      <c r="N214" s="10">
        <f>SUM(N227+N228+N230+N232+N234+N236+N238)</f>
        <v>0</v>
      </c>
      <c r="O214" s="57"/>
    </row>
    <row r="215" spans="1:15">
      <c r="A215" s="56">
        <v>165</v>
      </c>
      <c r="B215" s="58" t="s">
        <v>11</v>
      </c>
      <c r="C215" s="8">
        <v>0</v>
      </c>
      <c r="D215" s="10">
        <v>0</v>
      </c>
      <c r="E215" s="10"/>
      <c r="F215" s="10">
        <v>0</v>
      </c>
      <c r="G215" s="10">
        <v>0</v>
      </c>
      <c r="H215" s="10">
        <v>0</v>
      </c>
      <c r="I215" s="10">
        <v>0</v>
      </c>
      <c r="J215" s="67">
        <f>J218+J221+J224+J227</f>
        <v>0</v>
      </c>
      <c r="K215" s="10">
        <v>0</v>
      </c>
      <c r="L215" s="10">
        <v>0</v>
      </c>
      <c r="M215" s="10">
        <v>0</v>
      </c>
      <c r="N215" s="10">
        <v>0</v>
      </c>
      <c r="O215" s="57"/>
    </row>
    <row r="216" spans="1:15" ht="120">
      <c r="A216" s="56">
        <v>166</v>
      </c>
      <c r="B216" s="58" t="s">
        <v>169</v>
      </c>
      <c r="C216" s="7">
        <f>C217+C218</f>
        <v>0</v>
      </c>
      <c r="D216" s="7">
        <f t="shared" ref="D216:N216" si="116">D217+D218</f>
        <v>0</v>
      </c>
      <c r="E216" s="7">
        <f t="shared" si="116"/>
        <v>0</v>
      </c>
      <c r="F216" s="7">
        <f t="shared" si="116"/>
        <v>0</v>
      </c>
      <c r="G216" s="7">
        <f t="shared" si="116"/>
        <v>0</v>
      </c>
      <c r="H216" s="7">
        <f t="shared" si="116"/>
        <v>0</v>
      </c>
      <c r="I216" s="7">
        <f t="shared" si="116"/>
        <v>0</v>
      </c>
      <c r="J216" s="64">
        <f t="shared" si="116"/>
        <v>0</v>
      </c>
      <c r="K216" s="7">
        <f t="shared" si="116"/>
        <v>0</v>
      </c>
      <c r="L216" s="7">
        <f t="shared" si="116"/>
        <v>0</v>
      </c>
      <c r="M216" s="7">
        <f t="shared" si="116"/>
        <v>0</v>
      </c>
      <c r="N216" s="7">
        <f t="shared" si="116"/>
        <v>0</v>
      </c>
      <c r="O216" s="12" t="s">
        <v>165</v>
      </c>
    </row>
    <row r="217" spans="1:15">
      <c r="A217" s="56">
        <v>167</v>
      </c>
      <c r="B217" s="58" t="s">
        <v>10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64">
        <v>0</v>
      </c>
      <c r="K217" s="7">
        <v>0</v>
      </c>
      <c r="L217" s="7">
        <v>0</v>
      </c>
      <c r="M217" s="7">
        <v>0</v>
      </c>
      <c r="N217" s="7">
        <v>0</v>
      </c>
      <c r="O217" s="12"/>
    </row>
    <row r="218" spans="1:15">
      <c r="A218" s="56">
        <v>168</v>
      </c>
      <c r="B218" s="58" t="s">
        <v>11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64">
        <v>0</v>
      </c>
      <c r="K218" s="7">
        <v>0</v>
      </c>
      <c r="L218" s="7">
        <v>0</v>
      </c>
      <c r="M218" s="7">
        <v>0</v>
      </c>
      <c r="N218" s="7">
        <v>0</v>
      </c>
      <c r="O218" s="54"/>
    </row>
    <row r="219" spans="1:15" ht="105">
      <c r="A219" s="56">
        <v>169</v>
      </c>
      <c r="B219" s="58" t="s">
        <v>170</v>
      </c>
      <c r="C219" s="8">
        <f>C221+C220</f>
        <v>0</v>
      </c>
      <c r="D219" s="8">
        <f t="shared" ref="D219:N219" si="117">D221+D220</f>
        <v>0</v>
      </c>
      <c r="E219" s="8">
        <f t="shared" si="117"/>
        <v>0</v>
      </c>
      <c r="F219" s="8">
        <f t="shared" si="117"/>
        <v>0</v>
      </c>
      <c r="G219" s="8">
        <f t="shared" si="117"/>
        <v>0</v>
      </c>
      <c r="H219" s="8">
        <f t="shared" si="117"/>
        <v>0</v>
      </c>
      <c r="I219" s="8">
        <f t="shared" si="117"/>
        <v>0</v>
      </c>
      <c r="J219" s="68">
        <f t="shared" si="117"/>
        <v>0</v>
      </c>
      <c r="K219" s="8">
        <f t="shared" si="117"/>
        <v>0</v>
      </c>
      <c r="L219" s="8">
        <f t="shared" si="117"/>
        <v>0</v>
      </c>
      <c r="M219" s="8">
        <f t="shared" si="117"/>
        <v>0</v>
      </c>
      <c r="N219" s="8">
        <f t="shared" si="117"/>
        <v>0</v>
      </c>
      <c r="O219" s="12" t="s">
        <v>165</v>
      </c>
    </row>
    <row r="220" spans="1:15">
      <c r="A220" s="56">
        <v>170</v>
      </c>
      <c r="B220" s="58" t="s">
        <v>10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64">
        <v>0</v>
      </c>
      <c r="K220" s="7">
        <v>0</v>
      </c>
      <c r="L220" s="7">
        <v>0</v>
      </c>
      <c r="M220" s="7">
        <v>0</v>
      </c>
      <c r="N220" s="10">
        <v>0</v>
      </c>
      <c r="O220" s="57"/>
    </row>
    <row r="221" spans="1:15">
      <c r="A221" s="56">
        <v>171</v>
      </c>
      <c r="B221" s="58" t="s">
        <v>11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64">
        <v>0</v>
      </c>
      <c r="K221" s="7">
        <v>0</v>
      </c>
      <c r="L221" s="7">
        <v>0</v>
      </c>
      <c r="M221" s="7">
        <v>0</v>
      </c>
      <c r="N221" s="10">
        <v>0</v>
      </c>
      <c r="O221" s="57"/>
    </row>
    <row r="222" spans="1:15" ht="135">
      <c r="A222" s="56">
        <v>172</v>
      </c>
      <c r="B222" s="58" t="s">
        <v>171</v>
      </c>
      <c r="C222" s="8">
        <f>C224+C223</f>
        <v>0</v>
      </c>
      <c r="D222" s="8">
        <f t="shared" ref="D222" si="118">D224+D223</f>
        <v>0</v>
      </c>
      <c r="E222" s="8">
        <f t="shared" ref="E222" si="119">E224+E223</f>
        <v>0</v>
      </c>
      <c r="F222" s="8">
        <f t="shared" ref="F222" si="120">F224+F223</f>
        <v>0</v>
      </c>
      <c r="G222" s="8">
        <f t="shared" ref="G222" si="121">G224+G223</f>
        <v>0</v>
      </c>
      <c r="H222" s="8">
        <f t="shared" ref="H222" si="122">H224+H223</f>
        <v>0</v>
      </c>
      <c r="I222" s="8">
        <f t="shared" ref="I222" si="123">I224+I223</f>
        <v>0</v>
      </c>
      <c r="J222" s="68">
        <f t="shared" ref="J222" si="124">J224+J223</f>
        <v>0</v>
      </c>
      <c r="K222" s="8">
        <f t="shared" ref="K222" si="125">K224+K223</f>
        <v>0</v>
      </c>
      <c r="L222" s="8">
        <f t="shared" ref="L222" si="126">L224+L223</f>
        <v>0</v>
      </c>
      <c r="M222" s="8">
        <f t="shared" ref="M222" si="127">M224+M223</f>
        <v>0</v>
      </c>
      <c r="N222" s="8">
        <f t="shared" ref="N222" si="128">N224+N223</f>
        <v>0</v>
      </c>
      <c r="O222" s="12" t="s">
        <v>166</v>
      </c>
    </row>
    <row r="223" spans="1:15">
      <c r="A223" s="56">
        <v>173</v>
      </c>
      <c r="B223" s="58" t="s">
        <v>10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64">
        <v>0</v>
      </c>
      <c r="K223" s="7">
        <v>0</v>
      </c>
      <c r="L223" s="7">
        <v>0</v>
      </c>
      <c r="M223" s="7">
        <v>0</v>
      </c>
      <c r="N223" s="10">
        <v>0</v>
      </c>
      <c r="O223" s="57"/>
    </row>
    <row r="224" spans="1:15">
      <c r="A224" s="56">
        <v>174</v>
      </c>
      <c r="B224" s="58" t="s">
        <v>11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64">
        <v>0</v>
      </c>
      <c r="K224" s="7">
        <v>0</v>
      </c>
      <c r="L224" s="7">
        <v>0</v>
      </c>
      <c r="M224" s="7">
        <v>0</v>
      </c>
      <c r="N224" s="10">
        <v>0</v>
      </c>
      <c r="O224" s="57"/>
    </row>
    <row r="225" spans="1:15" ht="135">
      <c r="A225" s="56">
        <v>175</v>
      </c>
      <c r="B225" s="58" t="s">
        <v>172</v>
      </c>
      <c r="C225" s="8">
        <f>C226+C227</f>
        <v>0</v>
      </c>
      <c r="D225" s="8">
        <f t="shared" ref="D225:N225" si="129">D226+D227</f>
        <v>0</v>
      </c>
      <c r="E225" s="8">
        <f t="shared" si="129"/>
        <v>0</v>
      </c>
      <c r="F225" s="8">
        <f t="shared" si="129"/>
        <v>0</v>
      </c>
      <c r="G225" s="8">
        <f t="shared" si="129"/>
        <v>0</v>
      </c>
      <c r="H225" s="8">
        <f t="shared" si="129"/>
        <v>0</v>
      </c>
      <c r="I225" s="8">
        <f t="shared" si="129"/>
        <v>0</v>
      </c>
      <c r="J225" s="68">
        <f t="shared" si="129"/>
        <v>0</v>
      </c>
      <c r="K225" s="8">
        <f t="shared" si="129"/>
        <v>0</v>
      </c>
      <c r="L225" s="8">
        <f t="shared" si="129"/>
        <v>0</v>
      </c>
      <c r="M225" s="8">
        <f t="shared" si="129"/>
        <v>0</v>
      </c>
      <c r="N225" s="8">
        <f t="shared" si="129"/>
        <v>0</v>
      </c>
      <c r="O225" s="12" t="s">
        <v>166</v>
      </c>
    </row>
    <row r="226" spans="1:15">
      <c r="A226" s="56">
        <v>176</v>
      </c>
      <c r="B226" s="58" t="s">
        <v>10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64">
        <v>0</v>
      </c>
      <c r="K226" s="7">
        <v>0</v>
      </c>
      <c r="L226" s="7">
        <v>0</v>
      </c>
      <c r="M226" s="7">
        <v>0</v>
      </c>
      <c r="N226" s="7">
        <v>0</v>
      </c>
      <c r="O226" s="12"/>
    </row>
    <row r="227" spans="1:15">
      <c r="A227" s="56">
        <v>177</v>
      </c>
      <c r="B227" s="58" t="s">
        <v>11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64">
        <v>0</v>
      </c>
      <c r="K227" s="7">
        <v>0</v>
      </c>
      <c r="L227" s="7">
        <v>0</v>
      </c>
      <c r="M227" s="7">
        <v>0</v>
      </c>
      <c r="N227" s="7">
        <v>0</v>
      </c>
      <c r="O227" s="12"/>
    </row>
  </sheetData>
  <mergeCells count="20">
    <mergeCell ref="B23:O23"/>
    <mergeCell ref="B28:O28"/>
    <mergeCell ref="B32:O32"/>
    <mergeCell ref="G1:O1"/>
    <mergeCell ref="G2:O2"/>
    <mergeCell ref="C4:I4"/>
    <mergeCell ref="A5:O5"/>
    <mergeCell ref="A7:A8"/>
    <mergeCell ref="B7:B8"/>
    <mergeCell ref="C7:N7"/>
    <mergeCell ref="O7:O8"/>
    <mergeCell ref="B36:O36"/>
    <mergeCell ref="B127:O127"/>
    <mergeCell ref="B132:O132"/>
    <mergeCell ref="B208:O208"/>
    <mergeCell ref="B212:O212"/>
    <mergeCell ref="B172:O172"/>
    <mergeCell ref="B175:O175"/>
    <mergeCell ref="B188:O188"/>
    <mergeCell ref="B191:O191"/>
  </mergeCells>
  <pageMargins left="0.39370078740157483" right="0.35433070866141736" top="0.86614173228346458" bottom="0.35433070866141736" header="0.27559055118110237" footer="0.6692913385826772"/>
  <pageSetup paperSize="9" scale="75" orientation="landscape" r:id="rId1"/>
  <rowBreaks count="1" manualBreakCount="1">
    <brk id="139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 (2)</vt:lpstr>
      <vt:lpstr>11.09.19</vt:lpstr>
      <vt:lpstr>'11.09.19'!Заголовки_для_печати</vt:lpstr>
      <vt:lpstr>'Лист1 (2)'!Заголовки_для_печати</vt:lpstr>
      <vt:lpstr>'11.09.19'!Область_печати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2020-09-28T05:34:28Z</dcterms:modified>
</cp:coreProperties>
</file>