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30" yWindow="0" windowWidth="21090" windowHeight="12345" activeTab="0"/>
  </bookViews>
  <sheets>
    <sheet name="Лист1" sheetId="1" r:id="rId1"/>
  </sheets>
  <definedNames>
    <definedName name="_xlnm.Print_Titles" localSheetId="0">'Лист1'!$5:$7</definedName>
    <definedName name="_xlnm.Print_Area" localSheetId="0">'Лист1'!$A$1:$Q$150</definedName>
  </definedNames>
  <calcPr fullCalcOnLoad="1"/>
</workbook>
</file>

<file path=xl/sharedStrings.xml><?xml version="1.0" encoding="utf-8"?>
<sst xmlns="http://schemas.openxmlformats.org/spreadsheetml/2006/main" count="309" uniqueCount="158">
  <si>
    <t>Показатели</t>
  </si>
  <si>
    <t>Единица измерения</t>
  </si>
  <si>
    <t>отчет</t>
  </si>
  <si>
    <t>1. Население</t>
  </si>
  <si>
    <t>в % к предыдущему году</t>
  </si>
  <si>
    <t>%</t>
  </si>
  <si>
    <t>кв. м</t>
  </si>
  <si>
    <t>Индекс-дефлятор товарооборота к предыдущему году</t>
  </si>
  <si>
    <t>Индекс потребительских цен (к декабрю предыдущего года)</t>
  </si>
  <si>
    <t>тыс. человек</t>
  </si>
  <si>
    <t>руб.</t>
  </si>
  <si>
    <t>Количество родившихся</t>
  </si>
  <si>
    <t>Количество умерших</t>
  </si>
  <si>
    <t>Естественный прирост (+), убыль (-)</t>
  </si>
  <si>
    <t>Миграция населения</t>
  </si>
  <si>
    <t>прибыло</t>
  </si>
  <si>
    <t>выбыло</t>
  </si>
  <si>
    <t>Миграционный прирост (+), снижение (-)</t>
  </si>
  <si>
    <t>рублей</t>
  </si>
  <si>
    <t>Оборот общественного питания по крупным и средним предприятиям</t>
  </si>
  <si>
    <t xml:space="preserve">в % к предыдущему году в сопоставимых ценах </t>
  </si>
  <si>
    <t>Объем отгруженных товаров собственного производства, выполненных работ и услуг собственными силами, по видам деятельности, относящимся к промышленному производству по крупным и средним предприятиям</t>
  </si>
  <si>
    <t>Сальдированный финансовый результат (прибыль-убыток) по крупным и средним предприятиям</t>
  </si>
  <si>
    <t>добыча полезных ископаемых</t>
  </si>
  <si>
    <t>обрабатывающие производства</t>
  </si>
  <si>
    <t>млн. рублей</t>
  </si>
  <si>
    <t>Сальдированный финансовый результат организаций промышленности (прибыль – убыток)</t>
  </si>
  <si>
    <t>Финансовый результат прибыльных организаций</t>
  </si>
  <si>
    <t>Финансовый результат прибыльных организаций промышленности</t>
  </si>
  <si>
    <t>в том числе по видам экономической деятельности:</t>
  </si>
  <si>
    <t>Удельный вес прибыльных организаций в общем числе организаций</t>
  </si>
  <si>
    <t>Сумма дивидендов по акциям, находящимся в муниципальной собственности</t>
  </si>
  <si>
    <t>Поступления от реализации имущества, находящегося в муниципальной собственности</t>
  </si>
  <si>
    <t>Поступления от продажи акций, находящихся в муниципальной собственности</t>
  </si>
  <si>
    <t>Поступления от сдачи в аренду имущества, входящего в состав муниципальной казны</t>
  </si>
  <si>
    <t>тыс. рублей</t>
  </si>
  <si>
    <t>человек</t>
  </si>
  <si>
    <t>Численность работников, предполагаемых к увольнению  с градообразующего предприятия</t>
  </si>
  <si>
    <t>в % к предыдущему году в сопоставимых ценах</t>
  </si>
  <si>
    <t>Численность постоянного населения (среднегодовая) - всего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</si>
  <si>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</si>
  <si>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</si>
  <si>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</si>
  <si>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</si>
  <si>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человек на 1000 населения</t>
  </si>
  <si>
    <t>Общий коэффициент смертности</t>
  </si>
  <si>
    <t>Коэффициент естественного прироста</t>
  </si>
  <si>
    <t>Коэффициент миграционного прироста</t>
  </si>
  <si>
    <t>2. Денежные доходы и расходы населения</t>
  </si>
  <si>
    <t>тыс. руб.</t>
  </si>
  <si>
    <t>в том числе:</t>
  </si>
  <si>
    <t>Реальные располагаемые денежные доходы населения</t>
  </si>
  <si>
    <t>Денежные доходы в расчете на душу населения в месяц</t>
  </si>
  <si>
    <t>Расходы и сбережения - всего</t>
  </si>
  <si>
    <t>Превышение доходов над расходами  (+),  или расходов над доходами (-)</t>
  </si>
  <si>
    <t>Величина прожиточного минимума в среднем на душу населения в месяц</t>
  </si>
  <si>
    <t>в % ко всему населению</t>
  </si>
  <si>
    <t xml:space="preserve">3. Трудовые ресурсы </t>
  </si>
  <si>
    <t xml:space="preserve"> человек</t>
  </si>
  <si>
    <t xml:space="preserve">Численность занятых в экономике (среднегодовая) – всего, </t>
  </si>
  <si>
    <t xml:space="preserve">Доля занятых в экономике в общей численности трудовых ресурсов </t>
  </si>
  <si>
    <t>Численность незанятых в экономике</t>
  </si>
  <si>
    <t xml:space="preserve">человек </t>
  </si>
  <si>
    <t>Численность населения в трудоспособном возрасте</t>
  </si>
  <si>
    <t>Уровень занятости населения (отношение занятого населения к численности  населения в трудоспособном возрасте)</t>
  </si>
  <si>
    <t>Численность безработных, зарегистрированных в органах государственной службы занятости</t>
  </si>
  <si>
    <t>Экономически активное население (считается  возраст от 15 до 72 лет)</t>
  </si>
  <si>
    <t>Уровень зарегистрированной безработицы (общее количество зарегистрированных безработных к экономически активному населению)</t>
  </si>
  <si>
    <t>Уровень общей безработицы (отношение общей численности безработных к экономически активному населению)</t>
  </si>
  <si>
    <t>человек на  1000 населения</t>
  </si>
  <si>
    <t>4. Занятость населения</t>
  </si>
  <si>
    <t xml:space="preserve">Общая численность безработных </t>
  </si>
  <si>
    <t>Инвестиции в основной капитал по источникам финансирования:</t>
  </si>
  <si>
    <t xml:space="preserve">  Собственные средства предприятий</t>
  </si>
  <si>
    <t xml:space="preserve">     из них:</t>
  </si>
  <si>
    <t xml:space="preserve">          прибыль</t>
  </si>
  <si>
    <t xml:space="preserve">          амортизация</t>
  </si>
  <si>
    <t xml:space="preserve">  Привлеченные средства</t>
  </si>
  <si>
    <t xml:space="preserve">          кредиты банков,</t>
  </si>
  <si>
    <t xml:space="preserve">    в т.ч. кредиты иностранных банков</t>
  </si>
  <si>
    <t xml:space="preserve">   заемные средства других организаций</t>
  </si>
  <si>
    <t xml:space="preserve">          бюджетные средства</t>
  </si>
  <si>
    <t xml:space="preserve">             в том числе:</t>
  </si>
  <si>
    <t xml:space="preserve">               из федерального бюджета</t>
  </si>
  <si>
    <t xml:space="preserve">               из областного бюджета</t>
  </si>
  <si>
    <t xml:space="preserve">               из бюджета муниципального образования</t>
  </si>
  <si>
    <t xml:space="preserve">           средства внебюджетных фондов</t>
  </si>
  <si>
    <t xml:space="preserve">           прочие</t>
  </si>
  <si>
    <t xml:space="preserve"> в ценах соответствующих лет, тыс. руб.</t>
  </si>
  <si>
    <t>% к предыдущему году в сопоставимых ценах</t>
  </si>
  <si>
    <t xml:space="preserve">Индекс физического объема инвестиций в основной капитал </t>
  </si>
  <si>
    <t>Среднесписочная численность работников градообразующей организации</t>
  </si>
  <si>
    <t>Объем отгруженных товаров собственного производства, выполненных работ и услуг собственными силами в муниципальном образовании</t>
  </si>
  <si>
    <t>Объем налоговых и неналоговых доходов бюджета муниципального образования</t>
  </si>
  <si>
    <t xml:space="preserve">Темп роста инвестиций в основной капитал </t>
  </si>
  <si>
    <t>Доля численности работников, занятых на малых и средних предприятиях (включая индивидуальных предпринимателей) в общей численности трудоспособного населения на территории муниципального образования</t>
  </si>
  <si>
    <t>№ п/п</t>
  </si>
  <si>
    <t>5. Потребительский рынок</t>
  </si>
  <si>
    <t>6. Промышленность</t>
  </si>
  <si>
    <t>7. Финансы</t>
  </si>
  <si>
    <t>8. Муниципальная собственность</t>
  </si>
  <si>
    <t xml:space="preserve">9. Инвестиции </t>
  </si>
  <si>
    <t>2292,0</t>
  </si>
  <si>
    <t>69,8</t>
  </si>
  <si>
    <t>66,9</t>
  </si>
  <si>
    <t>63,1</t>
  </si>
  <si>
    <t>оценка</t>
  </si>
  <si>
    <t>% в текущих ценах</t>
  </si>
  <si>
    <t>базовый</t>
  </si>
  <si>
    <t>целевой</t>
  </si>
  <si>
    <t>обеспечение электрической энергией, газом и паром;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</si>
  <si>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</si>
  <si>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>Примечание</t>
  </si>
  <si>
    <t>нет данных</t>
  </si>
  <si>
    <t>10,3,3</t>
  </si>
  <si>
    <t>стратегия</t>
  </si>
  <si>
    <t>баланс труд.рес</t>
  </si>
  <si>
    <t>индексы из основных показателей прогноза</t>
  </si>
  <si>
    <t>формула</t>
  </si>
  <si>
    <t>Среднесписочная численность работников (без внешних совместителей) по полному кругу (без МСП)</t>
  </si>
  <si>
    <t>данные ОУМИ</t>
  </si>
  <si>
    <t>данные Ураласбест</t>
  </si>
  <si>
    <t>индексы из основных напр. Прогноза</t>
  </si>
  <si>
    <t>Данные Фин.упр.</t>
  </si>
  <si>
    <t>Инвестиции здесь по статистике без досчета. Оставляем те же цифры как в июне</t>
  </si>
  <si>
    <t>Численность постоянного населения (на начало года) - всего</t>
  </si>
  <si>
    <t>наш прогноз</t>
  </si>
  <si>
    <t>п.25-п.22</t>
  </si>
  <si>
    <t>Число малых и средних предприятий (включая микропредприятия и ИП)</t>
  </si>
  <si>
    <t xml:space="preserve">млн. рублей </t>
  </si>
  <si>
    <t>в процентах  к предыдущему году в текущих ценах</t>
  </si>
  <si>
    <t>единиц</t>
  </si>
  <si>
    <t xml:space="preserve">в процентах  к предыдущему году </t>
  </si>
  <si>
    <t>Объем  платных  услуг населению, без учета МСП</t>
  </si>
  <si>
    <t>Оборот  организаций</t>
  </si>
  <si>
    <t xml:space="preserve">млн. рублей  </t>
  </si>
  <si>
    <t xml:space="preserve">Продукция сельского хозяйства, произведенная хозяйствами всех категорий </t>
  </si>
  <si>
    <t>в т.ч. добыча полезных ископаемых</t>
  </si>
  <si>
    <t>в т.ч. обрабатывающие производства</t>
  </si>
  <si>
    <t>Инвестиции в основной капитал за счет всех источников финансирования по данным статистики</t>
  </si>
  <si>
    <t>Оборот  малых и средних предприятий, включая микропредприятия и ИП (оценка)</t>
  </si>
  <si>
    <t xml:space="preserve">процентов  </t>
  </si>
  <si>
    <t>Среднесписочная численность работников малых и средних предприятий (оценка)</t>
  </si>
  <si>
    <t>Доля среднесписочной численности  работников малых и средних предприятий (включая микропредприятия и ИП), в среднесписочной численности работников всех предприятий и организаций (оценка)</t>
  </si>
  <si>
    <t>Ввод в действие жилых домов</t>
  </si>
  <si>
    <t>Среднемесячная заработная плата одного работника (без учета субъектов МСП)</t>
  </si>
  <si>
    <t>Удельный вес населения  с  денежными доходами  ниже величины прожиточного минимума (по полному кругу)</t>
  </si>
  <si>
    <t>Прогноз  социально-экономического  развития
 Асбестовского городского округа 
 на  среднесрочную  перспективу  2019-2021 годов</t>
  </si>
  <si>
    <t>Основные  параметры  прогноза социально-экономического развития Асбестовского  городского  округа  
на  среднесрочную  перспективу  2019-2021  годов</t>
  </si>
  <si>
    <t>Доходы населения - всего (оценка)</t>
  </si>
  <si>
    <t>Фонд начисленной заработной платы всех работников (по полному кругу без учета субъектов МСП)</t>
  </si>
  <si>
    <t xml:space="preserve">Оборот розничной торговли </t>
  </si>
  <si>
    <t>в т.ч. обеспечение электрической энергией, газом и паром; кондиционирование воздуха</t>
  </si>
  <si>
    <t>консерватив-ный</t>
  </si>
  <si>
    <t>14.1.</t>
  </si>
  <si>
    <t>14.2.</t>
  </si>
  <si>
    <t>14.3.</t>
  </si>
  <si>
    <r>
      <t>Приложение 
к постановлению администрации
Асбестовского городского округа
от  30</t>
    </r>
    <r>
      <rPr>
        <sz val="14"/>
        <color indexed="10"/>
        <rFont val="Times New Roman"/>
        <family val="1"/>
      </rPr>
      <t>.10.2018</t>
    </r>
    <r>
      <rPr>
        <sz val="14"/>
        <rFont val="Times New Roman"/>
        <family val="1"/>
      </rPr>
      <t xml:space="preserve">  №  542</t>
    </r>
    <r>
      <rPr>
        <sz val="14"/>
        <color indexed="10"/>
        <rFont val="Times New Roman"/>
        <family val="1"/>
      </rPr>
      <t>-ПА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</si>
</sst>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#,##0.0_ ;\-#,##0.0\ "/>
    <numFmt numFmtId="178" formatCode="#,##0.0"/>
    <numFmt numFmtId="179" formatCode="0.0"/>
    <numFmt numFmtId="180" formatCode="_-* #,##0.0_р_._-;\-* #,##0.0_р_._-;_-* &quot;-&quot;??_р_._-;_-@_-"/>
    <numFmt numFmtId="181" formatCode="#,##0.00&quot;р.&quot;"/>
    <numFmt numFmtId="182" formatCode="#,##0.000"/>
    <numFmt numFmtId="183" formatCode="0.000"/>
    <numFmt numFmtId="184" formatCode="#,##0_ ;\-#,##0\ "/>
    <numFmt numFmtId="185" formatCode="0.00000"/>
    <numFmt numFmtId="186" formatCode="0.0000"/>
    <numFmt numFmtId="187" formatCode="0.0000000"/>
    <numFmt numFmtId="188" formatCode="0.000000"/>
    <numFmt numFmtId="189" formatCode="0.00000000"/>
    <numFmt numFmtId="190" formatCode="0.000000000"/>
    <numFmt numFmtId="191" formatCode="0.0000000000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_р_._-;\-* #,##0.0000_р_._-;_-* &quot;-&quot;??_р_._-;_-@_-"/>
    <numFmt numFmtId="195" formatCode="_-* #,##0.00000_р_._-;\-* #,##0.00000_р_._-;_-* &quot;-&quot;??_р_._-;_-@_-"/>
    <numFmt numFmtId="196" formatCode="_-* #,##0.0\ _₽_-;\-* #,##0.0\ _₽_-;_-* &quot;-&quot;?\ _₽_-;_-@_-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name val="Times New Roman"/>
      <family val="1"/>
    </font>
    <font>
      <sz val="12"/>
      <name val="Arial Cyr"/>
      <family val="2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4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3" borderId="10" xfId="53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left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wrapText="1"/>
    </xf>
    <xf numFmtId="17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  <xf numFmtId="41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Fill="1" applyBorder="1" applyAlignment="1">
      <alignment horizontal="center" wrapText="1"/>
    </xf>
    <xf numFmtId="17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1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179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left" vertical="center" wrapText="1"/>
      <protection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/>
    </xf>
    <xf numFmtId="0" fontId="5" fillId="34" borderId="14" xfId="0" applyFont="1" applyFill="1" applyBorder="1" applyAlignment="1">
      <alignment vertical="center" wrapText="1"/>
    </xf>
    <xf numFmtId="0" fontId="5" fillId="34" borderId="15" xfId="0" applyFont="1" applyFill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0" fontId="5" fillId="34" borderId="15" xfId="53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wrapText="1"/>
    </xf>
    <xf numFmtId="192" fontId="11" fillId="0" borderId="10" xfId="61" applyNumberFormat="1" applyFont="1" applyFill="1" applyBorder="1" applyAlignment="1">
      <alignment horizontal="right" wrapText="1"/>
    </xf>
    <xf numFmtId="0" fontId="11" fillId="0" borderId="10" xfId="0" applyFont="1" applyFill="1" applyBorder="1" applyAlignment="1">
      <alignment horizontal="right" wrapText="1"/>
    </xf>
    <xf numFmtId="179" fontId="11" fillId="0" borderId="10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right" vertical="top" wrapText="1"/>
    </xf>
    <xf numFmtId="0" fontId="15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right" vertical="center" wrapText="1"/>
    </xf>
    <xf numFmtId="179" fontId="11" fillId="0" borderId="11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vertical="center" wrapText="1"/>
    </xf>
    <xf numFmtId="192" fontId="11" fillId="0" borderId="10" xfId="61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right" vertical="center" wrapText="1"/>
    </xf>
    <xf numFmtId="179" fontId="11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 wrapText="1"/>
    </xf>
    <xf numFmtId="183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right" wrapText="1"/>
    </xf>
    <xf numFmtId="183" fontId="5" fillId="0" borderId="10" xfId="0" applyNumberFormat="1" applyFont="1" applyBorder="1" applyAlignment="1">
      <alignment horizontal="right" wrapText="1"/>
    </xf>
    <xf numFmtId="179" fontId="5" fillId="34" borderId="10" xfId="0" applyNumberFormat="1" applyFont="1" applyFill="1" applyBorder="1" applyAlignment="1">
      <alignment horizontal="right" vertical="center" wrapText="1"/>
    </xf>
    <xf numFmtId="179" fontId="5" fillId="0" borderId="10" xfId="0" applyNumberFormat="1" applyFont="1" applyBorder="1" applyAlignment="1">
      <alignment horizontal="right" wrapText="1"/>
    </xf>
    <xf numFmtId="182" fontId="5" fillId="0" borderId="10" xfId="0" applyNumberFormat="1" applyFont="1" applyBorder="1" applyAlignment="1">
      <alignment horizontal="right" vertical="center" wrapText="1"/>
    </xf>
    <xf numFmtId="192" fontId="5" fillId="0" borderId="10" xfId="61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vertical="center" wrapText="1"/>
    </xf>
    <xf numFmtId="178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1" fontId="5" fillId="34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 wrapText="1"/>
    </xf>
    <xf numFmtId="2" fontId="5" fillId="0" borderId="10" xfId="0" applyNumberFormat="1" applyFont="1" applyBorder="1" applyAlignment="1">
      <alignment horizontal="right" vertical="center" wrapText="1"/>
    </xf>
    <xf numFmtId="192" fontId="5" fillId="34" borderId="10" xfId="61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>
      <alignment horizontal="right" wrapText="1"/>
    </xf>
    <xf numFmtId="0" fontId="5" fillId="35" borderId="10" xfId="0" applyFont="1" applyFill="1" applyBorder="1" applyAlignment="1">
      <alignment horizontal="right" vertical="center" wrapText="1"/>
    </xf>
    <xf numFmtId="179" fontId="5" fillId="35" borderId="10" xfId="0" applyNumberFormat="1" applyFont="1" applyFill="1" applyBorder="1" applyAlignment="1">
      <alignment horizontal="right" vertical="center" wrapText="1"/>
    </xf>
    <xf numFmtId="2" fontId="5" fillId="34" borderId="10" xfId="0" applyNumberFormat="1" applyFont="1" applyFill="1" applyBorder="1" applyAlignment="1">
      <alignment horizontal="right" vertical="center" wrapText="1"/>
    </xf>
    <xf numFmtId="41" fontId="5" fillId="0" borderId="10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right" wrapText="1"/>
    </xf>
    <xf numFmtId="178" fontId="5" fillId="0" borderId="10" xfId="0" applyNumberFormat="1" applyFont="1" applyBorder="1" applyAlignment="1">
      <alignment horizontal="right" vertical="center" wrapText="1"/>
    </xf>
    <xf numFmtId="192" fontId="5" fillId="0" borderId="10" xfId="61" applyNumberFormat="1" applyFont="1" applyBorder="1" applyAlignment="1">
      <alignment horizontal="right" vertical="center" wrapText="1"/>
    </xf>
    <xf numFmtId="192" fontId="5" fillId="0" borderId="10" xfId="61" applyNumberFormat="1" applyFont="1" applyBorder="1" applyAlignment="1">
      <alignment horizontal="right" wrapText="1"/>
    </xf>
    <xf numFmtId="179" fontId="5" fillId="0" borderId="10" xfId="0" applyNumberFormat="1" applyFont="1" applyBorder="1" applyAlignment="1">
      <alignment horizontal="right" vertical="center"/>
    </xf>
    <xf numFmtId="180" fontId="5" fillId="0" borderId="15" xfId="61" applyNumberFormat="1" applyFont="1" applyFill="1" applyBorder="1" applyAlignment="1">
      <alignment horizontal="right" wrapText="1"/>
    </xf>
    <xf numFmtId="192" fontId="5" fillId="34" borderId="10" xfId="0" applyNumberFormat="1" applyFont="1" applyFill="1" applyBorder="1" applyAlignment="1">
      <alignment horizontal="right" vertical="center" wrapText="1"/>
    </xf>
    <xf numFmtId="192" fontId="5" fillId="0" borderId="15" xfId="61" applyNumberFormat="1" applyFont="1" applyFill="1" applyBorder="1" applyAlignment="1">
      <alignment horizontal="right" wrapText="1"/>
    </xf>
    <xf numFmtId="192" fontId="5" fillId="0" borderId="10" xfId="0" applyNumberFormat="1" applyFont="1" applyBorder="1" applyAlignment="1">
      <alignment horizontal="right" vertical="center" wrapText="1"/>
    </xf>
    <xf numFmtId="192" fontId="5" fillId="0" borderId="14" xfId="61" applyNumberFormat="1" applyFont="1" applyFill="1" applyBorder="1" applyAlignment="1">
      <alignment horizontal="right" vertical="center" wrapText="1"/>
    </xf>
    <xf numFmtId="192" fontId="5" fillId="0" borderId="10" xfId="61" applyNumberFormat="1" applyFont="1" applyBorder="1" applyAlignment="1">
      <alignment horizontal="right"/>
    </xf>
    <xf numFmtId="180" fontId="5" fillId="0" borderId="1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right"/>
    </xf>
    <xf numFmtId="180" fontId="5" fillId="0" borderId="10" xfId="61" applyNumberFormat="1" applyFont="1" applyFill="1" applyBorder="1" applyAlignment="1">
      <alignment horizontal="right"/>
    </xf>
    <xf numFmtId="180" fontId="5" fillId="0" borderId="10" xfId="61" applyNumberFormat="1" applyFont="1" applyFill="1" applyBorder="1" applyAlignment="1">
      <alignment horizontal="right" wrapText="1"/>
    </xf>
    <xf numFmtId="179" fontId="5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79" fontId="5" fillId="34" borderId="10" xfId="0" applyNumberFormat="1" applyFont="1" applyFill="1" applyBorder="1" applyAlignment="1">
      <alignment horizontal="right" wrapText="1"/>
    </xf>
    <xf numFmtId="179" fontId="5" fillId="0" borderId="11" xfId="0" applyNumberFormat="1" applyFont="1" applyFill="1" applyBorder="1" applyAlignment="1">
      <alignment horizontal="right"/>
    </xf>
    <xf numFmtId="179" fontId="5" fillId="0" borderId="17" xfId="0" applyNumberFormat="1" applyFont="1" applyFill="1" applyBorder="1" applyAlignment="1">
      <alignment horizontal="right"/>
    </xf>
    <xf numFmtId="0" fontId="5" fillId="0" borderId="17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17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1" xfId="53" applyFont="1" applyFill="1" applyBorder="1" applyAlignment="1">
      <alignment horizontal="left" vertical="center" wrapText="1"/>
      <protection/>
    </xf>
    <xf numFmtId="0" fontId="5" fillId="34" borderId="15" xfId="53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34" borderId="13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1" xfId="53" applyFont="1" applyFill="1" applyBorder="1" applyAlignment="1">
      <alignment horizontal="center" vertical="center" wrapText="1"/>
      <protection/>
    </xf>
    <xf numFmtId="0" fontId="5" fillId="34" borderId="15" xfId="53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6" fontId="11" fillId="0" borderId="1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9" fillId="0" borderId="0" xfId="0" applyFont="1" applyFill="1" applyAlignment="1">
      <alignment horizontal="left" wrapText="1"/>
    </xf>
    <xf numFmtId="0" fontId="5" fillId="34" borderId="15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9"/>
  <sheetViews>
    <sheetView tabSelected="1" view="pageBreakPreview" zoomScale="80" zoomScaleNormal="83" zoomScaleSheetLayoutView="80" zoomScalePageLayoutView="0" workbookViewId="0" topLeftCell="A1">
      <pane ySplit="7" topLeftCell="A8" activePane="bottomLeft" state="frozen"/>
      <selection pane="topLeft" activeCell="A1" sqref="A1"/>
      <selection pane="bottomLeft" activeCell="M1" sqref="M1:Q2"/>
    </sheetView>
  </sheetViews>
  <sheetFormatPr defaultColWidth="9.00390625" defaultRowHeight="12.75"/>
  <cols>
    <col min="1" max="1" width="6.375" style="11" customWidth="1"/>
    <col min="2" max="2" width="55.75390625" style="6" customWidth="1"/>
    <col min="3" max="3" width="24.625" style="8" customWidth="1"/>
    <col min="4" max="6" width="13.75390625" style="6" hidden="1" customWidth="1"/>
    <col min="7" max="7" width="13.00390625" style="6" bestFit="1" customWidth="1"/>
    <col min="8" max="8" width="13.875" style="6" customWidth="1"/>
    <col min="9" max="9" width="14.875" style="6" bestFit="1" customWidth="1"/>
    <col min="10" max="11" width="13.00390625" style="6" bestFit="1" customWidth="1"/>
    <col min="12" max="12" width="13.375" style="6" bestFit="1" customWidth="1"/>
    <col min="13" max="14" width="13.00390625" style="6" bestFit="1" customWidth="1"/>
    <col min="15" max="15" width="14.875" style="6" bestFit="1" customWidth="1"/>
    <col min="16" max="16" width="13.00390625" style="6" customWidth="1"/>
    <col min="17" max="17" width="13.00390625" style="6" bestFit="1" customWidth="1"/>
    <col min="18" max="18" width="13.00390625" style="6" customWidth="1"/>
    <col min="19" max="19" width="11.75390625" style="6" customWidth="1"/>
    <col min="20" max="16384" width="9.125" style="6" customWidth="1"/>
  </cols>
  <sheetData>
    <row r="1" spans="9:17" ht="39.75" customHeight="1">
      <c r="I1" s="41"/>
      <c r="J1" s="41"/>
      <c r="K1" s="41"/>
      <c r="L1" s="41"/>
      <c r="M1" s="160" t="s">
        <v>157</v>
      </c>
      <c r="N1" s="160"/>
      <c r="O1" s="160"/>
      <c r="P1" s="160"/>
      <c r="Q1" s="160"/>
    </row>
    <row r="2" spans="9:17" ht="45" customHeight="1">
      <c r="I2" s="41"/>
      <c r="J2" s="41"/>
      <c r="K2" s="41"/>
      <c r="L2" s="41"/>
      <c r="M2" s="160"/>
      <c r="N2" s="160"/>
      <c r="O2" s="160"/>
      <c r="P2" s="160"/>
      <c r="Q2" s="160"/>
    </row>
    <row r="3" spans="2:17" ht="77.25" customHeight="1">
      <c r="B3" s="155" t="s">
        <v>147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</row>
    <row r="4" spans="2:17" ht="60" customHeight="1">
      <c r="B4" s="156" t="s">
        <v>148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8" ht="15">
      <c r="A5" s="147" t="s">
        <v>96</v>
      </c>
      <c r="B5" s="134" t="s">
        <v>0</v>
      </c>
      <c r="C5" s="134" t="s">
        <v>1</v>
      </c>
      <c r="D5" s="4" t="s">
        <v>2</v>
      </c>
      <c r="E5" s="4" t="s">
        <v>2</v>
      </c>
      <c r="F5" s="4" t="s">
        <v>2</v>
      </c>
      <c r="G5" s="4" t="s">
        <v>2</v>
      </c>
      <c r="H5" s="31" t="s">
        <v>106</v>
      </c>
      <c r="I5" s="134"/>
      <c r="J5" s="134"/>
      <c r="K5" s="134"/>
      <c r="L5" s="134"/>
      <c r="M5" s="134"/>
      <c r="N5" s="134"/>
      <c r="O5" s="134"/>
      <c r="P5" s="134"/>
      <c r="Q5" s="134"/>
      <c r="R5" s="128" t="s">
        <v>112</v>
      </c>
    </row>
    <row r="6" spans="1:18" ht="15">
      <c r="A6" s="148"/>
      <c r="B6" s="134"/>
      <c r="C6" s="134"/>
      <c r="D6" s="134">
        <v>2013</v>
      </c>
      <c r="E6" s="134">
        <v>2014</v>
      </c>
      <c r="F6" s="134">
        <v>2015</v>
      </c>
      <c r="G6" s="134">
        <v>2017</v>
      </c>
      <c r="H6" s="150">
        <v>2018</v>
      </c>
      <c r="I6" s="134">
        <v>2019</v>
      </c>
      <c r="J6" s="134"/>
      <c r="K6" s="134"/>
      <c r="L6" s="134">
        <v>2020</v>
      </c>
      <c r="M6" s="134"/>
      <c r="N6" s="134"/>
      <c r="O6" s="152">
        <v>2021</v>
      </c>
      <c r="P6" s="152"/>
      <c r="Q6" s="152"/>
      <c r="R6" s="129"/>
    </row>
    <row r="7" spans="1:18" ht="28.5">
      <c r="A7" s="149"/>
      <c r="B7" s="134"/>
      <c r="C7" s="134"/>
      <c r="D7" s="134"/>
      <c r="E7" s="134"/>
      <c r="F7" s="134"/>
      <c r="G7" s="134"/>
      <c r="H7" s="151"/>
      <c r="I7" s="4" t="s">
        <v>153</v>
      </c>
      <c r="J7" s="4" t="s">
        <v>108</v>
      </c>
      <c r="K7" s="4" t="s">
        <v>109</v>
      </c>
      <c r="L7" s="4" t="s">
        <v>153</v>
      </c>
      <c r="M7" s="4" t="s">
        <v>108</v>
      </c>
      <c r="N7" s="4" t="s">
        <v>109</v>
      </c>
      <c r="O7" s="4" t="s">
        <v>153</v>
      </c>
      <c r="P7" s="4" t="s">
        <v>108</v>
      </c>
      <c r="Q7" s="4" t="s">
        <v>109</v>
      </c>
      <c r="R7" s="130"/>
    </row>
    <row r="8" spans="1:18" ht="24.75" customHeight="1" hidden="1">
      <c r="A8" s="158" t="s">
        <v>3</v>
      </c>
      <c r="B8" s="159"/>
      <c r="C8" s="2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9" ht="24.75" customHeight="1" hidden="1">
      <c r="A9" s="35"/>
      <c r="B9" s="162" t="s">
        <v>125</v>
      </c>
      <c r="C9" s="2"/>
      <c r="D9" s="7"/>
      <c r="E9" s="7">
        <v>69.192</v>
      </c>
      <c r="F9" s="7">
        <v>68.451</v>
      </c>
      <c r="G9" s="7">
        <v>67.62</v>
      </c>
      <c r="H9" s="7">
        <v>66.955</v>
      </c>
      <c r="I9" s="7">
        <v>66.059</v>
      </c>
      <c r="J9" s="7">
        <v>66.274</v>
      </c>
      <c r="K9" s="7">
        <v>66.274</v>
      </c>
      <c r="L9" s="7">
        <v>65.326</v>
      </c>
      <c r="M9" s="7">
        <v>65.612</v>
      </c>
      <c r="N9" s="7">
        <v>65.612</v>
      </c>
      <c r="O9" s="7">
        <v>64.602</v>
      </c>
      <c r="P9" s="7">
        <v>64.956</v>
      </c>
      <c r="Q9" s="7">
        <v>64.956</v>
      </c>
      <c r="R9" s="7"/>
      <c r="S9" s="6" t="s">
        <v>115</v>
      </c>
    </row>
    <row r="10" spans="1:18" ht="24.75" customHeight="1" hidden="1">
      <c r="A10" s="35"/>
      <c r="B10" s="163"/>
      <c r="C10" s="2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21" ht="15" customHeight="1">
      <c r="A11" s="143">
        <v>1</v>
      </c>
      <c r="B11" s="127" t="s">
        <v>39</v>
      </c>
      <c r="C11" s="2" t="s">
        <v>9</v>
      </c>
      <c r="D11" s="2">
        <v>69.487</v>
      </c>
      <c r="E11" s="2">
        <v>68.814</v>
      </c>
      <c r="F11" s="2">
        <v>68.04</v>
      </c>
      <c r="G11" s="72">
        <v>66.647</v>
      </c>
      <c r="H11" s="72">
        <v>65.976</v>
      </c>
      <c r="I11" s="72">
        <v>64.964</v>
      </c>
      <c r="J11" s="73">
        <v>65.284</v>
      </c>
      <c r="K11" s="74">
        <v>65.284</v>
      </c>
      <c r="L11" s="74">
        <v>64.244</v>
      </c>
      <c r="M11" s="74">
        <v>64.794</v>
      </c>
      <c r="N11" s="74">
        <v>64.794</v>
      </c>
      <c r="O11" s="73">
        <v>63.532</v>
      </c>
      <c r="P11" s="73">
        <v>64.47</v>
      </c>
      <c r="Q11" s="73">
        <v>64.47</v>
      </c>
      <c r="R11" s="7"/>
      <c r="S11" s="119" t="s">
        <v>115</v>
      </c>
      <c r="T11" s="120"/>
      <c r="U11" s="120"/>
    </row>
    <row r="12" spans="1:19" ht="15">
      <c r="A12" s="161"/>
      <c r="B12" s="127"/>
      <c r="C12" s="2" t="s">
        <v>4</v>
      </c>
      <c r="D12" s="2">
        <v>99.1</v>
      </c>
      <c r="E12" s="16">
        <v>99</v>
      </c>
      <c r="F12" s="16">
        <v>98.9</v>
      </c>
      <c r="G12" s="75">
        <v>99</v>
      </c>
      <c r="H12" s="75">
        <f>H11/G11*100</f>
        <v>98.99320299488348</v>
      </c>
      <c r="I12" s="75">
        <f>I11/H11*100</f>
        <v>98.46610888808051</v>
      </c>
      <c r="J12" s="75">
        <f>J11/H11*100</f>
        <v>98.95113374560447</v>
      </c>
      <c r="K12" s="75">
        <f>K11/H11*100</f>
        <v>98.95113374560447</v>
      </c>
      <c r="L12" s="75">
        <f aca="true" t="shared" si="0" ref="L12:Q12">L11/I11*100</f>
        <v>98.89169386121544</v>
      </c>
      <c r="M12" s="75">
        <f t="shared" si="0"/>
        <v>99.24943324551191</v>
      </c>
      <c r="N12" s="75">
        <f t="shared" si="0"/>
        <v>99.24943324551191</v>
      </c>
      <c r="O12" s="75">
        <f t="shared" si="0"/>
        <v>98.89172529730402</v>
      </c>
      <c r="P12" s="75">
        <f t="shared" si="0"/>
        <v>99.49995369941662</v>
      </c>
      <c r="Q12" s="75">
        <f t="shared" si="0"/>
        <v>99.49995369941662</v>
      </c>
      <c r="R12" s="7"/>
      <c r="S12" s="6" t="s">
        <v>115</v>
      </c>
    </row>
    <row r="13" spans="1:18" ht="15" hidden="1">
      <c r="A13" s="32">
        <v>2</v>
      </c>
      <c r="B13" s="42" t="s">
        <v>41</v>
      </c>
      <c r="C13" s="2" t="s">
        <v>42</v>
      </c>
      <c r="D13" s="2">
        <v>66</v>
      </c>
      <c r="E13" s="2">
        <v>65.4</v>
      </c>
      <c r="F13" s="2">
        <v>65.9</v>
      </c>
      <c r="G13" s="76">
        <v>65.9</v>
      </c>
      <c r="H13" s="76">
        <v>65.9</v>
      </c>
      <c r="I13" s="76">
        <v>65.9</v>
      </c>
      <c r="J13" s="76">
        <v>65.9</v>
      </c>
      <c r="K13" s="77">
        <v>65.9</v>
      </c>
      <c r="L13" s="77">
        <v>66.2</v>
      </c>
      <c r="M13" s="77">
        <v>66.6</v>
      </c>
      <c r="N13" s="77">
        <v>66.6</v>
      </c>
      <c r="O13" s="76">
        <v>66.6</v>
      </c>
      <c r="P13" s="76">
        <v>67.2</v>
      </c>
      <c r="Q13" s="76">
        <v>67.2</v>
      </c>
      <c r="R13" s="7"/>
    </row>
    <row r="14" spans="1:21" ht="15" hidden="1">
      <c r="A14" s="131">
        <v>3</v>
      </c>
      <c r="B14" s="127" t="s">
        <v>11</v>
      </c>
      <c r="C14" s="2" t="s">
        <v>9</v>
      </c>
      <c r="D14" s="2">
        <v>0.986</v>
      </c>
      <c r="E14" s="2">
        <v>0.987</v>
      </c>
      <c r="F14" s="2">
        <v>0.963</v>
      </c>
      <c r="G14" s="76">
        <v>0.843</v>
      </c>
      <c r="H14" s="73">
        <v>0.869</v>
      </c>
      <c r="I14" s="72">
        <v>0.723</v>
      </c>
      <c r="J14" s="73">
        <v>0.888</v>
      </c>
      <c r="K14" s="78">
        <v>0.888</v>
      </c>
      <c r="L14" s="74">
        <v>0.758</v>
      </c>
      <c r="M14" s="78">
        <v>0.894</v>
      </c>
      <c r="N14" s="78">
        <v>0.894</v>
      </c>
      <c r="O14" s="72">
        <v>0.921</v>
      </c>
      <c r="P14" s="73">
        <v>1.015</v>
      </c>
      <c r="Q14" s="73">
        <v>1.015</v>
      </c>
      <c r="R14" s="7"/>
      <c r="S14" s="119"/>
      <c r="T14" s="120"/>
      <c r="U14" s="120"/>
    </row>
    <row r="15" spans="1:21" ht="15" hidden="1">
      <c r="A15" s="131"/>
      <c r="B15" s="127"/>
      <c r="C15" s="2" t="s">
        <v>4</v>
      </c>
      <c r="D15" s="36">
        <v>91.7</v>
      </c>
      <c r="E15" s="36">
        <v>100.1</v>
      </c>
      <c r="F15" s="36">
        <v>97.6</v>
      </c>
      <c r="G15" s="79">
        <f>G14/F14*100</f>
        <v>87.53894080996885</v>
      </c>
      <c r="H15" s="75">
        <f>H14/G14*100</f>
        <v>103.08422301304864</v>
      </c>
      <c r="I15" s="75">
        <f>I14/H14*100</f>
        <v>83.19907940161104</v>
      </c>
      <c r="J15" s="75">
        <f>J14/H14*100</f>
        <v>102.18642117376295</v>
      </c>
      <c r="K15" s="80">
        <f aca="true" t="shared" si="1" ref="K15:Q15">K14/H14*100</f>
        <v>102.18642117376295</v>
      </c>
      <c r="L15" s="75">
        <f t="shared" si="1"/>
        <v>104.84094052558784</v>
      </c>
      <c r="M15" s="75">
        <f t="shared" si="1"/>
        <v>100.67567567567568</v>
      </c>
      <c r="N15" s="80">
        <f t="shared" si="1"/>
        <v>100.67567567567568</v>
      </c>
      <c r="O15" s="75">
        <f t="shared" si="1"/>
        <v>121.50395778364116</v>
      </c>
      <c r="P15" s="75">
        <f t="shared" si="1"/>
        <v>113.5346756152125</v>
      </c>
      <c r="Q15" s="75">
        <f t="shared" si="1"/>
        <v>113.5346756152125</v>
      </c>
      <c r="R15" s="7"/>
      <c r="S15" s="119"/>
      <c r="T15" s="120"/>
      <c r="U15" s="120"/>
    </row>
    <row r="16" spans="1:21" ht="30">
      <c r="A16" s="32">
        <v>2</v>
      </c>
      <c r="B16" s="42" t="s">
        <v>43</v>
      </c>
      <c r="C16" s="2" t="s">
        <v>44</v>
      </c>
      <c r="D16" s="36">
        <v>14.2</v>
      </c>
      <c r="E16" s="36">
        <v>14.3</v>
      </c>
      <c r="F16" s="36">
        <v>14.2</v>
      </c>
      <c r="G16" s="75">
        <v>10.8</v>
      </c>
      <c r="H16" s="75">
        <v>9.6</v>
      </c>
      <c r="I16" s="75">
        <v>11.7</v>
      </c>
      <c r="J16" s="75">
        <v>13.7</v>
      </c>
      <c r="K16" s="75">
        <v>13.7</v>
      </c>
      <c r="L16" s="75">
        <v>15.2</v>
      </c>
      <c r="M16" s="75">
        <v>15.5</v>
      </c>
      <c r="N16" s="75">
        <v>15.5</v>
      </c>
      <c r="O16" s="75">
        <v>15.2</v>
      </c>
      <c r="P16" s="75">
        <v>15.5</v>
      </c>
      <c r="Q16" s="75">
        <v>15.5</v>
      </c>
      <c r="R16" s="7"/>
      <c r="S16" s="119" t="s">
        <v>116</v>
      </c>
      <c r="T16" s="120"/>
      <c r="U16" s="120"/>
    </row>
    <row r="17" spans="1:21" ht="15" hidden="1">
      <c r="A17" s="131">
        <v>5</v>
      </c>
      <c r="B17" s="127" t="s">
        <v>12</v>
      </c>
      <c r="C17" s="2" t="s">
        <v>9</v>
      </c>
      <c r="D17" s="37">
        <v>1.063</v>
      </c>
      <c r="E17" s="37">
        <v>1.135</v>
      </c>
      <c r="F17" s="37">
        <v>1.201</v>
      </c>
      <c r="G17" s="72">
        <v>1.178</v>
      </c>
      <c r="H17" s="72">
        <v>1.15</v>
      </c>
      <c r="I17" s="72">
        <v>1.2</v>
      </c>
      <c r="J17" s="72">
        <v>1.15</v>
      </c>
      <c r="K17" s="72">
        <v>1.15</v>
      </c>
      <c r="L17" s="72">
        <v>1.3</v>
      </c>
      <c r="M17" s="72">
        <v>1.15</v>
      </c>
      <c r="N17" s="72">
        <v>1.15</v>
      </c>
      <c r="O17" s="72">
        <v>1.3</v>
      </c>
      <c r="P17" s="72">
        <v>1.04</v>
      </c>
      <c r="Q17" s="72">
        <v>1.04</v>
      </c>
      <c r="R17" s="7"/>
      <c r="S17" s="119" t="s">
        <v>116</v>
      </c>
      <c r="T17" s="120"/>
      <c r="U17" s="120"/>
    </row>
    <row r="18" spans="1:21" ht="15" hidden="1">
      <c r="A18" s="131"/>
      <c r="B18" s="127"/>
      <c r="C18" s="2" t="s">
        <v>4</v>
      </c>
      <c r="D18" s="36">
        <v>91.6</v>
      </c>
      <c r="E18" s="36">
        <v>106.8</v>
      </c>
      <c r="F18" s="16">
        <f>F17/E17*100</f>
        <v>105.81497797356829</v>
      </c>
      <c r="G18" s="75">
        <f>G17/F17*100</f>
        <v>98.08492922564528</v>
      </c>
      <c r="H18" s="75">
        <f>H17/G17*100</f>
        <v>97.62308998302207</v>
      </c>
      <c r="I18" s="75">
        <f>I17/H17*100</f>
        <v>104.34782608695652</v>
      </c>
      <c r="J18" s="75">
        <f>J17/H17*100</f>
        <v>100</v>
      </c>
      <c r="K18" s="75">
        <f aca="true" t="shared" si="2" ref="K18:Q18">K17/H17*100</f>
        <v>100</v>
      </c>
      <c r="L18" s="75">
        <f t="shared" si="2"/>
        <v>108.33333333333334</v>
      </c>
      <c r="M18" s="72">
        <f t="shared" si="2"/>
        <v>100</v>
      </c>
      <c r="N18" s="72">
        <f t="shared" si="2"/>
        <v>100</v>
      </c>
      <c r="O18" s="72">
        <f t="shared" si="2"/>
        <v>100</v>
      </c>
      <c r="P18" s="75">
        <f t="shared" si="2"/>
        <v>90.43478260869566</v>
      </c>
      <c r="Q18" s="75">
        <f t="shared" si="2"/>
        <v>90.43478260869566</v>
      </c>
      <c r="R18" s="7"/>
      <c r="S18" s="119" t="s">
        <v>116</v>
      </c>
      <c r="T18" s="120"/>
      <c r="U18" s="120"/>
    </row>
    <row r="19" spans="1:21" ht="30" hidden="1">
      <c r="A19" s="32">
        <v>6</v>
      </c>
      <c r="B19" s="42" t="s">
        <v>45</v>
      </c>
      <c r="C19" s="2" t="s">
        <v>44</v>
      </c>
      <c r="D19" s="36">
        <v>15.3</v>
      </c>
      <c r="E19" s="36">
        <v>16.5</v>
      </c>
      <c r="F19" s="36">
        <v>17.7</v>
      </c>
      <c r="G19" s="75">
        <v>17.8</v>
      </c>
      <c r="H19" s="75">
        <f>H17/H11*1000</f>
        <v>17.430580817266883</v>
      </c>
      <c r="I19" s="75">
        <f>I17/I11*1000</f>
        <v>18.471768979742627</v>
      </c>
      <c r="J19" s="75">
        <f aca="true" t="shared" si="3" ref="J19:Q19">J17/J11*1000</f>
        <v>17.615342197169287</v>
      </c>
      <c r="K19" s="75">
        <f t="shared" si="3"/>
        <v>17.615342197169287</v>
      </c>
      <c r="L19" s="75">
        <f t="shared" si="3"/>
        <v>20.235352717763526</v>
      </c>
      <c r="M19" s="75">
        <f t="shared" si="3"/>
        <v>17.748556965151092</v>
      </c>
      <c r="N19" s="75">
        <f t="shared" si="3"/>
        <v>17.748556965151092</v>
      </c>
      <c r="O19" s="75">
        <f t="shared" si="3"/>
        <v>20.462129320657308</v>
      </c>
      <c r="P19" s="75">
        <f t="shared" si="3"/>
        <v>16.131534046843495</v>
      </c>
      <c r="Q19" s="75">
        <f t="shared" si="3"/>
        <v>16.131534046843495</v>
      </c>
      <c r="R19" s="7"/>
      <c r="S19" s="119" t="s">
        <v>116</v>
      </c>
      <c r="T19" s="120"/>
      <c r="U19" s="120"/>
    </row>
    <row r="20" spans="1:21" ht="15" hidden="1">
      <c r="A20" s="131">
        <v>7</v>
      </c>
      <c r="B20" s="127" t="s">
        <v>13</v>
      </c>
      <c r="C20" s="2" t="s">
        <v>9</v>
      </c>
      <c r="D20" s="2">
        <v>-0.077</v>
      </c>
      <c r="E20" s="2">
        <v>-0.148</v>
      </c>
      <c r="F20" s="37">
        <f>F14-F17</f>
        <v>-0.2380000000000001</v>
      </c>
      <c r="G20" s="81">
        <f aca="true" t="shared" si="4" ref="G20:Q20">G14-G17</f>
        <v>-0.33499999999999996</v>
      </c>
      <c r="H20" s="81">
        <f t="shared" si="4"/>
        <v>-0.2809999999999999</v>
      </c>
      <c r="I20" s="81">
        <f t="shared" si="4"/>
        <v>-0.477</v>
      </c>
      <c r="J20" s="81">
        <f t="shared" si="4"/>
        <v>-0.2619999999999999</v>
      </c>
      <c r="K20" s="81">
        <f t="shared" si="4"/>
        <v>-0.2619999999999999</v>
      </c>
      <c r="L20" s="81">
        <f t="shared" si="4"/>
        <v>-0.542</v>
      </c>
      <c r="M20" s="81">
        <f t="shared" si="4"/>
        <v>-0.2559999999999999</v>
      </c>
      <c r="N20" s="81">
        <f t="shared" si="4"/>
        <v>-0.2559999999999999</v>
      </c>
      <c r="O20" s="81">
        <f t="shared" si="4"/>
        <v>-0.379</v>
      </c>
      <c r="P20" s="81">
        <f t="shared" si="4"/>
        <v>-0.025000000000000133</v>
      </c>
      <c r="Q20" s="81">
        <f t="shared" si="4"/>
        <v>-0.025000000000000133</v>
      </c>
      <c r="R20" s="7"/>
      <c r="S20" s="119" t="s">
        <v>116</v>
      </c>
      <c r="T20" s="120"/>
      <c r="U20" s="120"/>
    </row>
    <row r="21" spans="1:21" ht="15" hidden="1">
      <c r="A21" s="131"/>
      <c r="B21" s="127"/>
      <c r="C21" s="2" t="s">
        <v>4</v>
      </c>
      <c r="D21" s="36">
        <v>89.5</v>
      </c>
      <c r="E21" s="36">
        <v>192.2</v>
      </c>
      <c r="F21" s="36">
        <v>160.8</v>
      </c>
      <c r="G21" s="75">
        <f>G20/F20*100</f>
        <v>140.75630252100834</v>
      </c>
      <c r="H21" s="75">
        <f>H20/G20*100</f>
        <v>83.88059701492536</v>
      </c>
      <c r="I21" s="75">
        <f>I20/H20*100</f>
        <v>169.75088967971536</v>
      </c>
      <c r="J21" s="75">
        <f>J20/H20*100</f>
        <v>93.23843416370106</v>
      </c>
      <c r="K21" s="75">
        <f>K20/H20*100</f>
        <v>93.23843416370106</v>
      </c>
      <c r="L21" s="75">
        <f>L20/I20*100</f>
        <v>113.62683438155136</v>
      </c>
      <c r="M21" s="75">
        <v>100</v>
      </c>
      <c r="N21" s="75">
        <v>100</v>
      </c>
      <c r="O21" s="75">
        <v>100</v>
      </c>
      <c r="P21" s="75">
        <v>100</v>
      </c>
      <c r="Q21" s="75">
        <v>100</v>
      </c>
      <c r="R21" s="7"/>
      <c r="S21" s="119" t="s">
        <v>116</v>
      </c>
      <c r="T21" s="120"/>
      <c r="U21" s="120"/>
    </row>
    <row r="22" spans="1:21" ht="30" hidden="1">
      <c r="A22" s="32">
        <v>8</v>
      </c>
      <c r="B22" s="42" t="s">
        <v>46</v>
      </c>
      <c r="C22" s="2" t="s">
        <v>44</v>
      </c>
      <c r="D22" s="36">
        <v>-1.1</v>
      </c>
      <c r="E22" s="36">
        <v>-2.2</v>
      </c>
      <c r="F22" s="36">
        <v>-3.5</v>
      </c>
      <c r="G22" s="75">
        <f>G20/G11*1000</f>
        <v>-5.026482812429665</v>
      </c>
      <c r="H22" s="75">
        <f aca="true" t="shared" si="5" ref="H22:Q22">H20/H11*1000</f>
        <v>-4.259124530132167</v>
      </c>
      <c r="I22" s="75">
        <f t="shared" si="5"/>
        <v>-7.342528169447694</v>
      </c>
      <c r="J22" s="75">
        <f t="shared" si="5"/>
        <v>-4.013234483181176</v>
      </c>
      <c r="K22" s="75">
        <f t="shared" si="5"/>
        <v>-4.013234483181176</v>
      </c>
      <c r="L22" s="75">
        <f t="shared" si="5"/>
        <v>-8.436585517713718</v>
      </c>
      <c r="M22" s="75">
        <f t="shared" si="5"/>
        <v>-3.9509831157205904</v>
      </c>
      <c r="N22" s="75">
        <f t="shared" si="5"/>
        <v>-3.9509831157205904</v>
      </c>
      <c r="O22" s="75">
        <f t="shared" si="5"/>
        <v>-5.965497701945477</v>
      </c>
      <c r="P22" s="75">
        <f t="shared" si="5"/>
        <v>-0.3877772607414322</v>
      </c>
      <c r="Q22" s="75">
        <f t="shared" si="5"/>
        <v>-0.3877772607414322</v>
      </c>
      <c r="R22" s="7"/>
      <c r="S22" s="119" t="s">
        <v>116</v>
      </c>
      <c r="T22" s="120"/>
      <c r="U22" s="120"/>
    </row>
    <row r="23" spans="1:21" ht="15" hidden="1">
      <c r="A23" s="131">
        <v>9</v>
      </c>
      <c r="B23" s="127" t="s">
        <v>14</v>
      </c>
      <c r="C23" s="2" t="s">
        <v>9</v>
      </c>
      <c r="D23" s="2"/>
      <c r="E23" s="2"/>
      <c r="F23" s="2"/>
      <c r="G23" s="72"/>
      <c r="H23" s="72"/>
      <c r="I23" s="72"/>
      <c r="J23" s="72"/>
      <c r="K23" s="74"/>
      <c r="L23" s="74"/>
      <c r="M23" s="74"/>
      <c r="N23" s="74"/>
      <c r="O23" s="72"/>
      <c r="P23" s="72"/>
      <c r="Q23" s="72"/>
      <c r="R23" s="7"/>
      <c r="S23" s="119" t="s">
        <v>116</v>
      </c>
      <c r="T23" s="120"/>
      <c r="U23" s="120"/>
    </row>
    <row r="24" spans="1:21" ht="15" hidden="1">
      <c r="A24" s="131"/>
      <c r="B24" s="127"/>
      <c r="C24" s="2" t="s">
        <v>15</v>
      </c>
      <c r="D24" s="37">
        <v>1.18</v>
      </c>
      <c r="E24" s="37">
        <v>1.128</v>
      </c>
      <c r="F24" s="37">
        <v>1.205</v>
      </c>
      <c r="G24" s="72">
        <v>1.299</v>
      </c>
      <c r="H24" s="72">
        <v>1.2</v>
      </c>
      <c r="I24" s="72">
        <v>1.2</v>
      </c>
      <c r="J24" s="72">
        <v>1.2</v>
      </c>
      <c r="K24" s="74">
        <v>1.2</v>
      </c>
      <c r="L24" s="74">
        <v>1.2</v>
      </c>
      <c r="M24" s="74">
        <v>1.2</v>
      </c>
      <c r="N24" s="74">
        <v>1.2</v>
      </c>
      <c r="O24" s="72">
        <v>1.2</v>
      </c>
      <c r="P24" s="72">
        <v>1.2</v>
      </c>
      <c r="Q24" s="72">
        <v>1.2</v>
      </c>
      <c r="R24" s="7"/>
      <c r="S24" s="119" t="s">
        <v>116</v>
      </c>
      <c r="T24" s="120"/>
      <c r="U24" s="120"/>
    </row>
    <row r="25" spans="1:21" ht="15" hidden="1">
      <c r="A25" s="131"/>
      <c r="B25" s="127"/>
      <c r="C25" s="2" t="s">
        <v>16</v>
      </c>
      <c r="D25" s="37">
        <v>1.693</v>
      </c>
      <c r="E25" s="37">
        <v>1.721</v>
      </c>
      <c r="F25" s="37">
        <v>1.798</v>
      </c>
      <c r="G25" s="72">
        <v>1.629</v>
      </c>
      <c r="H25" s="72">
        <v>1.6</v>
      </c>
      <c r="I25" s="72">
        <v>1.6</v>
      </c>
      <c r="J25" s="72">
        <v>1.6</v>
      </c>
      <c r="K25" s="74">
        <v>1.6</v>
      </c>
      <c r="L25" s="74">
        <v>1.6</v>
      </c>
      <c r="M25" s="74">
        <v>1.6</v>
      </c>
      <c r="N25" s="74">
        <v>1.6</v>
      </c>
      <c r="O25" s="72">
        <v>1.5</v>
      </c>
      <c r="P25" s="72">
        <v>1.5</v>
      </c>
      <c r="Q25" s="72">
        <v>1.5</v>
      </c>
      <c r="R25" s="7"/>
      <c r="S25" s="119" t="s">
        <v>116</v>
      </c>
      <c r="T25" s="120"/>
      <c r="U25" s="120"/>
    </row>
    <row r="26" spans="1:21" ht="15" hidden="1">
      <c r="A26" s="131"/>
      <c r="B26" s="127"/>
      <c r="C26" s="2" t="s">
        <v>4</v>
      </c>
      <c r="D26" s="2"/>
      <c r="E26" s="2"/>
      <c r="F26" s="2"/>
      <c r="G26" s="72"/>
      <c r="H26" s="72"/>
      <c r="I26" s="72"/>
      <c r="J26" s="72"/>
      <c r="K26" s="74"/>
      <c r="L26" s="74"/>
      <c r="M26" s="74"/>
      <c r="N26" s="74"/>
      <c r="O26" s="72"/>
      <c r="P26" s="72"/>
      <c r="Q26" s="72"/>
      <c r="R26" s="7"/>
      <c r="S26" s="119" t="s">
        <v>116</v>
      </c>
      <c r="T26" s="120"/>
      <c r="U26" s="120"/>
    </row>
    <row r="27" spans="1:21" ht="15" hidden="1">
      <c r="A27" s="131"/>
      <c r="B27" s="127"/>
      <c r="C27" s="2" t="s">
        <v>15</v>
      </c>
      <c r="D27" s="36">
        <v>124.3</v>
      </c>
      <c r="E27" s="36">
        <v>95.6</v>
      </c>
      <c r="F27" s="36">
        <v>106.8</v>
      </c>
      <c r="G27" s="75">
        <f>G24/F24*100</f>
        <v>107.80082987551867</v>
      </c>
      <c r="H27" s="75">
        <f>H24/G24*100</f>
        <v>92.37875288683603</v>
      </c>
      <c r="I27" s="72">
        <v>100</v>
      </c>
      <c r="J27" s="72">
        <v>100</v>
      </c>
      <c r="K27" s="74">
        <v>100</v>
      </c>
      <c r="L27" s="74">
        <v>100</v>
      </c>
      <c r="M27" s="74">
        <v>100</v>
      </c>
      <c r="N27" s="74">
        <v>100</v>
      </c>
      <c r="O27" s="72">
        <v>100</v>
      </c>
      <c r="P27" s="72">
        <v>100</v>
      </c>
      <c r="Q27" s="72">
        <v>100</v>
      </c>
      <c r="R27" s="7"/>
      <c r="S27" s="119" t="s">
        <v>116</v>
      </c>
      <c r="T27" s="120"/>
      <c r="U27" s="120"/>
    </row>
    <row r="28" spans="1:21" ht="15" hidden="1">
      <c r="A28" s="131"/>
      <c r="B28" s="127"/>
      <c r="C28" s="2" t="s">
        <v>16</v>
      </c>
      <c r="D28" s="36">
        <v>108.3</v>
      </c>
      <c r="E28" s="36">
        <v>101.7</v>
      </c>
      <c r="F28" s="36">
        <v>104.5</v>
      </c>
      <c r="G28" s="75">
        <f>G25/F25*100</f>
        <v>90.60066740823136</v>
      </c>
      <c r="H28" s="75">
        <f>H25/G25*100</f>
        <v>98.21976672805403</v>
      </c>
      <c r="I28" s="72">
        <v>100</v>
      </c>
      <c r="J28" s="72">
        <v>100</v>
      </c>
      <c r="K28" s="74">
        <v>100</v>
      </c>
      <c r="L28" s="74">
        <v>100</v>
      </c>
      <c r="M28" s="74">
        <v>100</v>
      </c>
      <c r="N28" s="74">
        <v>100</v>
      </c>
      <c r="O28" s="75">
        <f>O25/L25*100</f>
        <v>93.75</v>
      </c>
      <c r="P28" s="75">
        <f>P25/M25*100</f>
        <v>93.75</v>
      </c>
      <c r="Q28" s="75">
        <f>Q25/N25*100</f>
        <v>93.75</v>
      </c>
      <c r="R28" s="7"/>
      <c r="S28" s="119" t="s">
        <v>116</v>
      </c>
      <c r="T28" s="120"/>
      <c r="U28" s="120"/>
    </row>
    <row r="29" spans="1:21" ht="15" hidden="1">
      <c r="A29" s="131">
        <v>10</v>
      </c>
      <c r="B29" s="127" t="s">
        <v>17</v>
      </c>
      <c r="C29" s="2" t="s">
        <v>9</v>
      </c>
      <c r="D29" s="2">
        <v>-0.513</v>
      </c>
      <c r="E29" s="2">
        <v>-0.593</v>
      </c>
      <c r="F29" s="2">
        <v>-0.593</v>
      </c>
      <c r="G29" s="72">
        <f>G24-G25</f>
        <v>-0.33000000000000007</v>
      </c>
      <c r="H29" s="72">
        <f aca="true" t="shared" si="6" ref="H29:Q29">H24-H25</f>
        <v>-0.40000000000000013</v>
      </c>
      <c r="I29" s="72">
        <f t="shared" si="6"/>
        <v>-0.40000000000000013</v>
      </c>
      <c r="J29" s="72">
        <f t="shared" si="6"/>
        <v>-0.40000000000000013</v>
      </c>
      <c r="K29" s="72">
        <f t="shared" si="6"/>
        <v>-0.40000000000000013</v>
      </c>
      <c r="L29" s="72">
        <f t="shared" si="6"/>
        <v>-0.40000000000000013</v>
      </c>
      <c r="M29" s="72">
        <f t="shared" si="6"/>
        <v>-0.40000000000000013</v>
      </c>
      <c r="N29" s="72">
        <f t="shared" si="6"/>
        <v>-0.40000000000000013</v>
      </c>
      <c r="O29" s="72">
        <f t="shared" si="6"/>
        <v>-0.30000000000000004</v>
      </c>
      <c r="P29" s="72">
        <f t="shared" si="6"/>
        <v>-0.30000000000000004</v>
      </c>
      <c r="Q29" s="72">
        <f t="shared" si="6"/>
        <v>-0.30000000000000004</v>
      </c>
      <c r="R29" s="7"/>
      <c r="S29" s="119" t="s">
        <v>116</v>
      </c>
      <c r="T29" s="120"/>
      <c r="U29" s="120"/>
    </row>
    <row r="30" spans="1:21" ht="15" hidden="1">
      <c r="A30" s="131"/>
      <c r="B30" s="127"/>
      <c r="C30" s="2" t="s">
        <v>4</v>
      </c>
      <c r="D30" s="16">
        <v>83.6</v>
      </c>
      <c r="E30" s="16">
        <v>115.6</v>
      </c>
      <c r="F30" s="16">
        <v>100</v>
      </c>
      <c r="G30" s="80">
        <f>G29/F29*100</f>
        <v>55.649241146711645</v>
      </c>
      <c r="H30" s="80">
        <f>H29/G29*100</f>
        <v>121.21212121212122</v>
      </c>
      <c r="I30" s="74">
        <v>100</v>
      </c>
      <c r="J30" s="74">
        <v>100</v>
      </c>
      <c r="K30" s="74">
        <v>100</v>
      </c>
      <c r="L30" s="74">
        <v>100</v>
      </c>
      <c r="M30" s="74">
        <v>100</v>
      </c>
      <c r="N30" s="74">
        <v>100</v>
      </c>
      <c r="O30" s="72">
        <v>100</v>
      </c>
      <c r="P30" s="72">
        <v>100</v>
      </c>
      <c r="Q30" s="72">
        <v>100</v>
      </c>
      <c r="R30" s="7"/>
      <c r="S30" s="119" t="s">
        <v>116</v>
      </c>
      <c r="T30" s="120"/>
      <c r="U30" s="120"/>
    </row>
    <row r="31" spans="1:21" ht="30" hidden="1">
      <c r="A31" s="32">
        <v>11</v>
      </c>
      <c r="B31" s="42" t="s">
        <v>47</v>
      </c>
      <c r="C31" s="2" t="s">
        <v>69</v>
      </c>
      <c r="D31" s="16">
        <f>D29/D11*1000</f>
        <v>-7.382675896210802</v>
      </c>
      <c r="E31" s="16">
        <f>E29/E11*1000</f>
        <v>-8.617432499200744</v>
      </c>
      <c r="F31" s="16">
        <f aca="true" t="shared" si="7" ref="F31:Q31">F29/F11*1000</f>
        <v>-8.71546149323927</v>
      </c>
      <c r="G31" s="75">
        <f t="shared" si="7"/>
        <v>-4.951460680900866</v>
      </c>
      <c r="H31" s="75">
        <f t="shared" si="7"/>
        <v>-6.062810719049353</v>
      </c>
      <c r="I31" s="75">
        <f t="shared" si="7"/>
        <v>-6.157256326580877</v>
      </c>
      <c r="J31" s="75">
        <f t="shared" si="7"/>
        <v>-6.127075546841494</v>
      </c>
      <c r="K31" s="75">
        <f t="shared" si="7"/>
        <v>-6.127075546841494</v>
      </c>
      <c r="L31" s="75">
        <f t="shared" si="7"/>
        <v>-6.226262374696471</v>
      </c>
      <c r="M31" s="75">
        <f t="shared" si="7"/>
        <v>-6.173411118313426</v>
      </c>
      <c r="N31" s="75">
        <f t="shared" si="7"/>
        <v>-6.173411118313426</v>
      </c>
      <c r="O31" s="75">
        <f t="shared" si="7"/>
        <v>-4.7220298432286105</v>
      </c>
      <c r="P31" s="75">
        <f t="shared" si="7"/>
        <v>-4.653327128897162</v>
      </c>
      <c r="Q31" s="75">
        <f t="shared" si="7"/>
        <v>-4.653327128897162</v>
      </c>
      <c r="R31" s="7"/>
      <c r="S31" s="119" t="s">
        <v>116</v>
      </c>
      <c r="T31" s="120"/>
      <c r="U31" s="120"/>
    </row>
    <row r="32" spans="1:18" ht="30" customHeight="1" hidden="1">
      <c r="A32" s="125" t="s">
        <v>48</v>
      </c>
      <c r="B32" s="126"/>
      <c r="C32" s="2"/>
      <c r="D32" s="2"/>
      <c r="E32" s="2"/>
      <c r="F32" s="5"/>
      <c r="G32" s="74"/>
      <c r="H32" s="74"/>
      <c r="I32" s="74"/>
      <c r="J32" s="74"/>
      <c r="K32" s="74"/>
      <c r="L32" s="74"/>
      <c r="M32" s="74"/>
      <c r="N32" s="74"/>
      <c r="O32" s="72"/>
      <c r="P32" s="72"/>
      <c r="Q32" s="72"/>
      <c r="R32" s="7"/>
    </row>
    <row r="33" spans="1:18" ht="15">
      <c r="A33" s="32">
        <v>3</v>
      </c>
      <c r="B33" s="42" t="s">
        <v>149</v>
      </c>
      <c r="C33" s="2" t="s">
        <v>49</v>
      </c>
      <c r="D33" s="2">
        <v>12098000</v>
      </c>
      <c r="E33" s="29">
        <v>13032000</v>
      </c>
      <c r="F33" s="29">
        <v>13556000</v>
      </c>
      <c r="G33" s="101">
        <v>14964600</v>
      </c>
      <c r="H33" s="101">
        <v>15563184</v>
      </c>
      <c r="I33" s="82">
        <v>16154585</v>
      </c>
      <c r="J33" s="82">
        <v>16185711</v>
      </c>
      <c r="K33" s="82">
        <v>16185711</v>
      </c>
      <c r="L33" s="82">
        <v>16800768</v>
      </c>
      <c r="M33" s="82">
        <v>16833140</v>
      </c>
      <c r="N33" s="101">
        <v>16833140</v>
      </c>
      <c r="O33" s="101">
        <v>17472799</v>
      </c>
      <c r="P33" s="101">
        <v>17506465</v>
      </c>
      <c r="Q33" s="101">
        <v>17506465</v>
      </c>
      <c r="R33" s="7"/>
    </row>
    <row r="34" spans="1:22" ht="15.75" customHeight="1">
      <c r="A34" s="32">
        <v>4</v>
      </c>
      <c r="B34" s="42" t="s">
        <v>51</v>
      </c>
      <c r="C34" s="2" t="s">
        <v>40</v>
      </c>
      <c r="D34" s="2">
        <v>107.7</v>
      </c>
      <c r="E34" s="2">
        <v>107.7</v>
      </c>
      <c r="F34" s="16">
        <f>F33/E33*100</f>
        <v>104.02087170042971</v>
      </c>
      <c r="G34" s="75">
        <v>99.3</v>
      </c>
      <c r="H34" s="75">
        <v>103.4</v>
      </c>
      <c r="I34" s="54">
        <v>100.7</v>
      </c>
      <c r="J34" s="54">
        <v>101</v>
      </c>
      <c r="K34" s="54">
        <v>101</v>
      </c>
      <c r="L34" s="54">
        <v>101.6</v>
      </c>
      <c r="M34" s="54">
        <v>101.7</v>
      </c>
      <c r="N34" s="75">
        <v>101.7</v>
      </c>
      <c r="O34" s="75">
        <v>101.8</v>
      </c>
      <c r="P34" s="75">
        <v>102.2</v>
      </c>
      <c r="Q34" s="75">
        <v>102.2</v>
      </c>
      <c r="R34" s="7"/>
      <c r="S34" s="121" t="s">
        <v>117</v>
      </c>
      <c r="T34" s="124"/>
      <c r="U34" s="124"/>
      <c r="V34" s="124"/>
    </row>
    <row r="35" spans="1:19" ht="15" hidden="1">
      <c r="A35" s="32">
        <v>14</v>
      </c>
      <c r="B35" s="42" t="s">
        <v>52</v>
      </c>
      <c r="C35" s="2" t="s">
        <v>18</v>
      </c>
      <c r="D35" s="20">
        <v>14508.7</v>
      </c>
      <c r="E35" s="20">
        <v>16413</v>
      </c>
      <c r="F35" s="26">
        <f>F33/F11/12</f>
        <v>16602.978640015677</v>
      </c>
      <c r="G35" s="83">
        <f>G33/G11/12</f>
        <v>18711.269824598254</v>
      </c>
      <c r="H35" s="83">
        <f aca="true" t="shared" si="8" ref="H35:Q35">H33/H11/12</f>
        <v>19657.633078695286</v>
      </c>
      <c r="I35" s="83">
        <f t="shared" si="8"/>
        <v>20722.48347802886</v>
      </c>
      <c r="J35" s="83">
        <f t="shared" si="8"/>
        <v>20660.64043257153</v>
      </c>
      <c r="K35" s="83">
        <f t="shared" si="8"/>
        <v>20660.64043257153</v>
      </c>
      <c r="L35" s="83">
        <f t="shared" si="8"/>
        <v>21792.914513417596</v>
      </c>
      <c r="M35" s="83">
        <f t="shared" si="8"/>
        <v>21649.561173359674</v>
      </c>
      <c r="N35" s="83">
        <f t="shared" si="8"/>
        <v>21649.561173359674</v>
      </c>
      <c r="O35" s="83">
        <f t="shared" si="8"/>
        <v>22918.63286742639</v>
      </c>
      <c r="P35" s="83">
        <f t="shared" si="8"/>
        <v>22628.696809885736</v>
      </c>
      <c r="Q35" s="83">
        <f t="shared" si="8"/>
        <v>22628.696809885736</v>
      </c>
      <c r="R35" s="7"/>
      <c r="S35" s="6" t="s">
        <v>118</v>
      </c>
    </row>
    <row r="36" spans="1:19" ht="15" customHeight="1">
      <c r="A36" s="131">
        <v>5</v>
      </c>
      <c r="B36" s="127" t="s">
        <v>150</v>
      </c>
      <c r="C36" s="2" t="s">
        <v>49</v>
      </c>
      <c r="D36" s="38">
        <v>5615802</v>
      </c>
      <c r="E36" s="38">
        <v>5939373</v>
      </c>
      <c r="F36" s="38">
        <v>6046972.9</v>
      </c>
      <c r="G36" s="84">
        <v>6008915.5</v>
      </c>
      <c r="H36" s="84">
        <v>6440267.2</v>
      </c>
      <c r="I36" s="85">
        <v>6794623</v>
      </c>
      <c r="J36" s="85">
        <v>6844102</v>
      </c>
      <c r="K36" s="85">
        <v>6844102</v>
      </c>
      <c r="L36" s="85">
        <v>6916885</v>
      </c>
      <c r="M36" s="85">
        <v>7006259</v>
      </c>
      <c r="N36" s="85">
        <v>7006259</v>
      </c>
      <c r="O36" s="85">
        <v>7019261</v>
      </c>
      <c r="P36" s="85">
        <v>7190971</v>
      </c>
      <c r="Q36" s="85">
        <v>7190971</v>
      </c>
      <c r="R36" s="7"/>
      <c r="S36" s="6" t="s">
        <v>118</v>
      </c>
    </row>
    <row r="37" spans="1:18" ht="15">
      <c r="A37" s="131"/>
      <c r="B37" s="127"/>
      <c r="C37" s="2" t="s">
        <v>4</v>
      </c>
      <c r="D37" s="25">
        <v>107.5</v>
      </c>
      <c r="E37" s="25">
        <v>105.76179334246102</v>
      </c>
      <c r="F37" s="25">
        <f>F36/E36*100</f>
        <v>101.81163735633373</v>
      </c>
      <c r="G37" s="54">
        <v>99.6</v>
      </c>
      <c r="H37" s="54">
        <f>H36/G36*100</f>
        <v>107.17852830514924</v>
      </c>
      <c r="I37" s="54">
        <f>I36/H36*100</f>
        <v>105.50219096499598</v>
      </c>
      <c r="J37" s="54">
        <f>J36/H36*100</f>
        <v>106.27046654213352</v>
      </c>
      <c r="K37" s="54">
        <f>K36/H36*100</f>
        <v>106.27046654213352</v>
      </c>
      <c r="L37" s="54">
        <f aca="true" t="shared" si="9" ref="L37:Q37">L36/I36*100</f>
        <v>101.79939343213009</v>
      </c>
      <c r="M37" s="54">
        <f t="shared" si="9"/>
        <v>102.36929548975162</v>
      </c>
      <c r="N37" s="54">
        <f t="shared" si="9"/>
        <v>102.36929548975162</v>
      </c>
      <c r="O37" s="75">
        <f t="shared" si="9"/>
        <v>101.480088218902</v>
      </c>
      <c r="P37" s="75">
        <f t="shared" si="9"/>
        <v>102.63638555183302</v>
      </c>
      <c r="Q37" s="75">
        <f t="shared" si="9"/>
        <v>102.63638555183302</v>
      </c>
      <c r="R37" s="7"/>
    </row>
    <row r="38" spans="1:18" ht="15" hidden="1">
      <c r="A38" s="32">
        <v>16</v>
      </c>
      <c r="B38" s="42" t="s">
        <v>53</v>
      </c>
      <c r="C38" s="2" t="s">
        <v>49</v>
      </c>
      <c r="D38" s="2">
        <v>12098000</v>
      </c>
      <c r="E38" s="2">
        <v>13032000</v>
      </c>
      <c r="F38" s="2">
        <v>13556000</v>
      </c>
      <c r="G38" s="86">
        <f>G33</f>
        <v>14964600</v>
      </c>
      <c r="H38" s="86">
        <f>H33</f>
        <v>15563184</v>
      </c>
      <c r="I38" s="85">
        <f>I33</f>
        <v>16154585</v>
      </c>
      <c r="J38" s="85">
        <f aca="true" t="shared" si="10" ref="J38:Q38">J33</f>
        <v>16185711</v>
      </c>
      <c r="K38" s="85">
        <f t="shared" si="10"/>
        <v>16185711</v>
      </c>
      <c r="L38" s="85">
        <f t="shared" si="10"/>
        <v>16800768</v>
      </c>
      <c r="M38" s="85">
        <f t="shared" si="10"/>
        <v>16833140</v>
      </c>
      <c r="N38" s="85">
        <f t="shared" si="10"/>
        <v>16833140</v>
      </c>
      <c r="O38" s="85">
        <f t="shared" si="10"/>
        <v>17472799</v>
      </c>
      <c r="P38" s="85">
        <f t="shared" si="10"/>
        <v>17506465</v>
      </c>
      <c r="Q38" s="85">
        <f t="shared" si="10"/>
        <v>17506465</v>
      </c>
      <c r="R38" s="7"/>
    </row>
    <row r="39" spans="1:18" ht="30" hidden="1">
      <c r="A39" s="32">
        <v>17</v>
      </c>
      <c r="B39" s="42" t="s">
        <v>54</v>
      </c>
      <c r="C39" s="2" t="s">
        <v>49</v>
      </c>
      <c r="D39" s="2">
        <v>0</v>
      </c>
      <c r="E39" s="2">
        <v>0</v>
      </c>
      <c r="F39" s="2">
        <v>0</v>
      </c>
      <c r="G39" s="72">
        <v>0</v>
      </c>
      <c r="H39" s="72">
        <v>0</v>
      </c>
      <c r="I39" s="53">
        <v>0</v>
      </c>
      <c r="J39" s="53">
        <v>0</v>
      </c>
      <c r="K39" s="53">
        <v>0</v>
      </c>
      <c r="L39" s="53">
        <v>0</v>
      </c>
      <c r="M39" s="53">
        <v>0</v>
      </c>
      <c r="N39" s="72">
        <v>0</v>
      </c>
      <c r="O39" s="72">
        <v>0</v>
      </c>
      <c r="P39" s="72">
        <v>0</v>
      </c>
      <c r="Q39" s="72">
        <v>0</v>
      </c>
      <c r="R39" s="7"/>
    </row>
    <row r="40" spans="1:18" ht="30" hidden="1">
      <c r="A40" s="32">
        <v>18</v>
      </c>
      <c r="B40" s="42" t="s">
        <v>55</v>
      </c>
      <c r="C40" s="2" t="s">
        <v>10</v>
      </c>
      <c r="D40" s="20">
        <v>7351</v>
      </c>
      <c r="E40" s="20">
        <v>7896</v>
      </c>
      <c r="F40" s="20">
        <v>9602</v>
      </c>
      <c r="G40" s="53">
        <v>9972</v>
      </c>
      <c r="H40" s="83">
        <v>10072</v>
      </c>
      <c r="I40" s="87">
        <v>10428</v>
      </c>
      <c r="J40" s="87">
        <v>10418</v>
      </c>
      <c r="K40" s="87">
        <v>10418</v>
      </c>
      <c r="L40" s="87">
        <v>10803</v>
      </c>
      <c r="M40" s="87">
        <v>10793</v>
      </c>
      <c r="N40" s="87">
        <v>10793</v>
      </c>
      <c r="O40" s="87">
        <v>11192</v>
      </c>
      <c r="P40" s="87">
        <v>11160</v>
      </c>
      <c r="Q40" s="87">
        <v>11160</v>
      </c>
      <c r="R40" s="7"/>
    </row>
    <row r="41" spans="1:18" ht="30">
      <c r="A41" s="32">
        <v>6</v>
      </c>
      <c r="B41" s="42" t="s">
        <v>146</v>
      </c>
      <c r="C41" s="2" t="s">
        <v>56</v>
      </c>
      <c r="D41" s="20">
        <v>10</v>
      </c>
      <c r="E41" s="20">
        <v>10</v>
      </c>
      <c r="F41" s="20">
        <v>10</v>
      </c>
      <c r="G41" s="53">
        <v>10</v>
      </c>
      <c r="H41" s="53">
        <v>10</v>
      </c>
      <c r="I41" s="53">
        <v>10</v>
      </c>
      <c r="J41" s="53">
        <v>10</v>
      </c>
      <c r="K41" s="53">
        <v>10</v>
      </c>
      <c r="L41" s="53">
        <v>10</v>
      </c>
      <c r="M41" s="53">
        <v>10</v>
      </c>
      <c r="N41" s="53">
        <v>10</v>
      </c>
      <c r="O41" s="72">
        <v>10</v>
      </c>
      <c r="P41" s="72">
        <v>10</v>
      </c>
      <c r="Q41" s="72">
        <v>10</v>
      </c>
      <c r="R41" s="7"/>
    </row>
    <row r="42" spans="1:19" ht="19.5" customHeight="1">
      <c r="A42" s="131">
        <v>7</v>
      </c>
      <c r="B42" s="127" t="s">
        <v>145</v>
      </c>
      <c r="C42" s="2" t="s">
        <v>10</v>
      </c>
      <c r="D42" s="38">
        <v>22658.2</v>
      </c>
      <c r="E42" s="38">
        <v>24682</v>
      </c>
      <c r="F42" s="38">
        <v>26349.8</v>
      </c>
      <c r="G42" s="53">
        <v>29223.4</v>
      </c>
      <c r="H42" s="53">
        <v>31043</v>
      </c>
      <c r="I42" s="53">
        <v>32161</v>
      </c>
      <c r="J42" s="53">
        <v>32285</v>
      </c>
      <c r="K42" s="53">
        <v>32285</v>
      </c>
      <c r="L42" s="53">
        <v>33318</v>
      </c>
      <c r="M42" s="53">
        <v>33576</v>
      </c>
      <c r="N42" s="53">
        <v>33576</v>
      </c>
      <c r="O42" s="88">
        <v>34518</v>
      </c>
      <c r="P42" s="88">
        <v>34919</v>
      </c>
      <c r="Q42" s="88">
        <v>34919</v>
      </c>
      <c r="R42" s="7"/>
      <c r="S42" s="6" t="s">
        <v>115</v>
      </c>
    </row>
    <row r="43" spans="1:18" ht="15">
      <c r="A43" s="131"/>
      <c r="B43" s="127"/>
      <c r="C43" s="2" t="s">
        <v>4</v>
      </c>
      <c r="D43" s="25">
        <v>109.7</v>
      </c>
      <c r="E43" s="25">
        <v>108.9</v>
      </c>
      <c r="F43" s="20">
        <v>106.7</v>
      </c>
      <c r="G43" s="54">
        <v>104.5</v>
      </c>
      <c r="H43" s="54">
        <f>H42/G42*100</f>
        <v>106.22651710615465</v>
      </c>
      <c r="I43" s="54">
        <f>I42/H42*100</f>
        <v>103.60145604484103</v>
      </c>
      <c r="J43" s="54">
        <f>J42/H42*100</f>
        <v>104.00090197468029</v>
      </c>
      <c r="K43" s="54">
        <f>K42/H42*100</f>
        <v>104.00090197468029</v>
      </c>
      <c r="L43" s="54">
        <f aca="true" t="shared" si="11" ref="L43:Q43">L42/I42*100</f>
        <v>103.59752495258232</v>
      </c>
      <c r="M43" s="54">
        <f t="shared" si="11"/>
        <v>103.99876103453616</v>
      </c>
      <c r="N43" s="54">
        <f t="shared" si="11"/>
        <v>103.99876103453616</v>
      </c>
      <c r="O43" s="75">
        <f t="shared" si="11"/>
        <v>103.60165676211057</v>
      </c>
      <c r="P43" s="75">
        <f t="shared" si="11"/>
        <v>103.99988086728615</v>
      </c>
      <c r="Q43" s="75">
        <f t="shared" si="11"/>
        <v>103.99988086728615</v>
      </c>
      <c r="R43" s="7"/>
    </row>
    <row r="44" spans="1:18" ht="28.5" customHeight="1" hidden="1">
      <c r="A44" s="125" t="s">
        <v>57</v>
      </c>
      <c r="B44" s="126"/>
      <c r="C44" s="2"/>
      <c r="D44" s="1"/>
      <c r="E44" s="18"/>
      <c r="F44" s="18"/>
      <c r="G44" s="74"/>
      <c r="H44" s="74"/>
      <c r="I44" s="89"/>
      <c r="J44" s="89"/>
      <c r="K44" s="89"/>
      <c r="L44" s="89"/>
      <c r="M44" s="89"/>
      <c r="N44" s="74"/>
      <c r="O44" s="72"/>
      <c r="P44" s="72"/>
      <c r="Q44" s="72"/>
      <c r="R44" s="7"/>
    </row>
    <row r="45" spans="1:21" ht="21.75" customHeight="1" hidden="1">
      <c r="A45" s="131">
        <v>21</v>
      </c>
      <c r="B45" s="127" t="s">
        <v>119</v>
      </c>
      <c r="C45" s="2" t="s">
        <v>36</v>
      </c>
      <c r="D45" s="39">
        <v>20654</v>
      </c>
      <c r="E45" s="39">
        <v>20053</v>
      </c>
      <c r="F45" s="39">
        <v>19124</v>
      </c>
      <c r="G45" s="89">
        <v>17984</v>
      </c>
      <c r="H45" s="89">
        <v>18289</v>
      </c>
      <c r="I45" s="89">
        <v>17915</v>
      </c>
      <c r="J45" s="89">
        <v>17966</v>
      </c>
      <c r="K45" s="89">
        <v>17966</v>
      </c>
      <c r="L45" s="89">
        <v>17606</v>
      </c>
      <c r="M45" s="89">
        <v>17666</v>
      </c>
      <c r="N45" s="89">
        <v>17666</v>
      </c>
      <c r="O45" s="72">
        <v>17300</v>
      </c>
      <c r="P45" s="72">
        <v>17389</v>
      </c>
      <c r="Q45" s="72">
        <v>17389</v>
      </c>
      <c r="R45" s="7"/>
      <c r="S45" s="119" t="s">
        <v>127</v>
      </c>
      <c r="T45" s="120"/>
      <c r="U45" s="120"/>
    </row>
    <row r="46" spans="1:18" ht="24.75" customHeight="1" hidden="1">
      <c r="A46" s="131"/>
      <c r="B46" s="127"/>
      <c r="C46" s="2" t="s">
        <v>4</v>
      </c>
      <c r="D46" s="24">
        <v>98</v>
      </c>
      <c r="E46" s="24">
        <v>97.2</v>
      </c>
      <c r="F46" s="21">
        <v>95.5</v>
      </c>
      <c r="G46" s="90">
        <v>94.7</v>
      </c>
      <c r="H46" s="90">
        <f>H45/G45*100</f>
        <v>101.69595195729538</v>
      </c>
      <c r="I46" s="54">
        <f>I45/H45*100</f>
        <v>97.95505495106347</v>
      </c>
      <c r="J46" s="54">
        <f>J45/H45*100</f>
        <v>98.23391109410028</v>
      </c>
      <c r="K46" s="54">
        <f aca="true" t="shared" si="12" ref="K46:Q46">K45/H45*100</f>
        <v>98.23391109410028</v>
      </c>
      <c r="L46" s="54">
        <f t="shared" si="12"/>
        <v>98.27518838961764</v>
      </c>
      <c r="M46" s="54">
        <f t="shared" si="12"/>
        <v>98.3301792274296</v>
      </c>
      <c r="N46" s="54">
        <f t="shared" si="12"/>
        <v>98.3301792274296</v>
      </c>
      <c r="O46" s="75">
        <f t="shared" si="12"/>
        <v>98.26195615131206</v>
      </c>
      <c r="P46" s="91">
        <f t="shared" si="12"/>
        <v>98.43201630250198</v>
      </c>
      <c r="Q46" s="91">
        <f t="shared" si="12"/>
        <v>98.43201630250198</v>
      </c>
      <c r="R46" s="7"/>
    </row>
    <row r="47" spans="1:20" ht="15" customHeight="1">
      <c r="A47" s="145">
        <v>8</v>
      </c>
      <c r="B47" s="132" t="s">
        <v>142</v>
      </c>
      <c r="C47" s="2" t="s">
        <v>36</v>
      </c>
      <c r="D47" s="21">
        <v>9862</v>
      </c>
      <c r="E47" s="21">
        <v>9912</v>
      </c>
      <c r="F47" s="21">
        <v>9962</v>
      </c>
      <c r="G47" s="53">
        <v>9969</v>
      </c>
      <c r="H47" s="82">
        <v>10009</v>
      </c>
      <c r="I47" s="92">
        <v>9969</v>
      </c>
      <c r="J47" s="92">
        <v>10029</v>
      </c>
      <c r="K47" s="92">
        <v>10966</v>
      </c>
      <c r="L47" s="92">
        <v>9969</v>
      </c>
      <c r="M47" s="92">
        <v>10029</v>
      </c>
      <c r="N47" s="92">
        <v>11514</v>
      </c>
      <c r="O47" s="92">
        <v>10021</v>
      </c>
      <c r="P47" s="92">
        <v>10120</v>
      </c>
      <c r="Q47" s="92">
        <v>12090</v>
      </c>
      <c r="R47" s="7"/>
      <c r="S47" s="119" t="s">
        <v>126</v>
      </c>
      <c r="T47" s="120"/>
    </row>
    <row r="48" spans="1:18" ht="16.5" customHeight="1">
      <c r="A48" s="146"/>
      <c r="B48" s="133"/>
      <c r="C48" s="2" t="s">
        <v>4</v>
      </c>
      <c r="D48" s="21">
        <v>101</v>
      </c>
      <c r="E48" s="21">
        <v>101</v>
      </c>
      <c r="F48" s="21">
        <v>101</v>
      </c>
      <c r="G48" s="90">
        <f>G47/F47*100</f>
        <v>100.07026701465568</v>
      </c>
      <c r="H48" s="90">
        <f>H47/G47*100</f>
        <v>100.40124385595345</v>
      </c>
      <c r="I48" s="54">
        <f>I47/H47*100</f>
        <v>99.60035967629133</v>
      </c>
      <c r="J48" s="54">
        <f>J47/H47*100</f>
        <v>100.19982016185433</v>
      </c>
      <c r="K48" s="54">
        <f>K47/H47*100</f>
        <v>109.56139474472974</v>
      </c>
      <c r="L48" s="54">
        <f aca="true" t="shared" si="13" ref="L48:Q48">L47/I47*100</f>
        <v>100</v>
      </c>
      <c r="M48" s="54">
        <f t="shared" si="13"/>
        <v>100</v>
      </c>
      <c r="N48" s="75">
        <f t="shared" si="13"/>
        <v>104.99726427138427</v>
      </c>
      <c r="O48" s="75">
        <f t="shared" si="13"/>
        <v>100.5216170127395</v>
      </c>
      <c r="P48" s="75">
        <f t="shared" si="13"/>
        <v>100.90736863097018</v>
      </c>
      <c r="Q48" s="75">
        <f t="shared" si="13"/>
        <v>105.00260552371026</v>
      </c>
      <c r="R48" s="7"/>
    </row>
    <row r="49" spans="1:18" ht="60">
      <c r="A49" s="55">
        <v>9</v>
      </c>
      <c r="B49" s="22" t="s">
        <v>143</v>
      </c>
      <c r="C49" s="56" t="s">
        <v>141</v>
      </c>
      <c r="D49" s="21"/>
      <c r="E49" s="21"/>
      <c r="F49" s="21"/>
      <c r="G49" s="90">
        <f>G47/G53*100</f>
        <v>35.278505202066675</v>
      </c>
      <c r="H49" s="90">
        <f aca="true" t="shared" si="14" ref="H49:Q49">H47/H53*100</f>
        <v>35.778373547810546</v>
      </c>
      <c r="I49" s="90">
        <f t="shared" si="14"/>
        <v>36.15231187669991</v>
      </c>
      <c r="J49" s="90">
        <f t="shared" si="14"/>
        <v>36.21231269182163</v>
      </c>
      <c r="K49" s="90">
        <f t="shared" si="14"/>
        <v>38.29980441464096</v>
      </c>
      <c r="L49" s="90">
        <f t="shared" si="14"/>
        <v>36.557996259488796</v>
      </c>
      <c r="M49" s="90">
        <f t="shared" si="14"/>
        <v>36.5781603326282</v>
      </c>
      <c r="N49" s="90">
        <f t="shared" si="14"/>
        <v>39.83669515275231</v>
      </c>
      <c r="O49" s="90">
        <f t="shared" si="14"/>
        <v>37.16023287722031</v>
      </c>
      <c r="P49" s="90">
        <f t="shared" si="14"/>
        <v>37.095414390968074</v>
      </c>
      <c r="Q49" s="90">
        <f t="shared" si="14"/>
        <v>41.33192027622987</v>
      </c>
      <c r="R49" s="7"/>
    </row>
    <row r="50" spans="1:18" ht="39" customHeight="1" hidden="1">
      <c r="A50" s="32">
        <v>23</v>
      </c>
      <c r="B50" s="42" t="s">
        <v>91</v>
      </c>
      <c r="C50" s="2" t="s">
        <v>36</v>
      </c>
      <c r="D50" s="2">
        <v>6567</v>
      </c>
      <c r="E50" s="2">
        <v>6240</v>
      </c>
      <c r="F50" s="2">
        <v>5387</v>
      </c>
      <c r="G50" s="72">
        <v>4951</v>
      </c>
      <c r="H50" s="72">
        <v>4733</v>
      </c>
      <c r="I50" s="53">
        <v>4686</v>
      </c>
      <c r="J50" s="53">
        <v>4733</v>
      </c>
      <c r="K50" s="53">
        <v>4733</v>
      </c>
      <c r="L50" s="53">
        <v>4686</v>
      </c>
      <c r="M50" s="53">
        <v>4733</v>
      </c>
      <c r="N50" s="72">
        <v>4733</v>
      </c>
      <c r="O50" s="72">
        <v>4686</v>
      </c>
      <c r="P50" s="72">
        <v>4733</v>
      </c>
      <c r="Q50" s="72">
        <v>4733</v>
      </c>
      <c r="R50" s="7"/>
    </row>
    <row r="51" spans="1:18" ht="30" hidden="1">
      <c r="A51" s="32">
        <v>24</v>
      </c>
      <c r="B51" s="42" t="s">
        <v>37</v>
      </c>
      <c r="C51" s="2" t="s">
        <v>36</v>
      </c>
      <c r="D51" s="20">
        <v>0</v>
      </c>
      <c r="E51" s="20">
        <v>711</v>
      </c>
      <c r="F51" s="2">
        <v>0</v>
      </c>
      <c r="G51" s="72">
        <v>23</v>
      </c>
      <c r="H51" s="72">
        <v>107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72">
        <v>0</v>
      </c>
      <c r="O51" s="72">
        <v>0</v>
      </c>
      <c r="P51" s="72">
        <v>0</v>
      </c>
      <c r="Q51" s="72">
        <v>0</v>
      </c>
      <c r="R51" s="7"/>
    </row>
    <row r="52" spans="1:18" ht="29.25" customHeight="1" hidden="1">
      <c r="A52" s="125" t="s">
        <v>70</v>
      </c>
      <c r="B52" s="126"/>
      <c r="C52" s="2"/>
      <c r="D52" s="3"/>
      <c r="E52" s="3"/>
      <c r="F52" s="7"/>
      <c r="G52" s="74"/>
      <c r="H52" s="74"/>
      <c r="I52" s="89"/>
      <c r="J52" s="89"/>
      <c r="K52" s="89"/>
      <c r="L52" s="89"/>
      <c r="M52" s="89"/>
      <c r="N52" s="74"/>
      <c r="O52" s="72"/>
      <c r="P52" s="72"/>
      <c r="Q52" s="72"/>
      <c r="R52" s="7"/>
    </row>
    <row r="53" spans="1:19" ht="20.25" customHeight="1">
      <c r="A53" s="32">
        <v>10</v>
      </c>
      <c r="B53" s="42" t="s">
        <v>59</v>
      </c>
      <c r="C53" s="2" t="s">
        <v>58</v>
      </c>
      <c r="D53" s="2">
        <v>30205</v>
      </c>
      <c r="E53" s="2">
        <v>29965</v>
      </c>
      <c r="F53" s="2">
        <v>29086</v>
      </c>
      <c r="G53" s="93">
        <v>28258</v>
      </c>
      <c r="H53" s="93">
        <v>27975</v>
      </c>
      <c r="I53" s="93">
        <v>27575</v>
      </c>
      <c r="J53" s="93">
        <v>27695</v>
      </c>
      <c r="K53" s="93">
        <f>J53+(K47-J47)</f>
        <v>28632</v>
      </c>
      <c r="L53" s="93">
        <v>27269</v>
      </c>
      <c r="M53" s="93">
        <v>27418</v>
      </c>
      <c r="N53" s="93">
        <f>M53+(N47-M47)</f>
        <v>28903</v>
      </c>
      <c r="O53" s="93">
        <v>26967</v>
      </c>
      <c r="P53" s="93">
        <v>27281</v>
      </c>
      <c r="Q53" s="93">
        <f>P53+(Q47-P47)</f>
        <v>29251</v>
      </c>
      <c r="R53" s="7"/>
      <c r="S53" s="6" t="s">
        <v>115</v>
      </c>
    </row>
    <row r="54" spans="1:18" ht="37.5" customHeight="1" hidden="1">
      <c r="A54" s="32">
        <v>26</v>
      </c>
      <c r="B54" s="42" t="s">
        <v>60</v>
      </c>
      <c r="C54" s="2" t="s">
        <v>5</v>
      </c>
      <c r="D54" s="2">
        <v>74.9</v>
      </c>
      <c r="E54" s="2">
        <v>76.5</v>
      </c>
      <c r="F54" s="2">
        <v>79.3</v>
      </c>
      <c r="G54" s="53">
        <v>77.5</v>
      </c>
      <c r="H54" s="53">
        <v>78.6</v>
      </c>
      <c r="I54" s="72">
        <v>79.6</v>
      </c>
      <c r="J54" s="72">
        <v>79.8</v>
      </c>
      <c r="K54" s="72">
        <v>79.8</v>
      </c>
      <c r="L54" s="72">
        <v>80.5</v>
      </c>
      <c r="M54" s="72">
        <v>80.6</v>
      </c>
      <c r="N54" s="72">
        <v>80.6</v>
      </c>
      <c r="O54" s="72">
        <v>81.9</v>
      </c>
      <c r="P54" s="72">
        <v>82.1</v>
      </c>
      <c r="Q54" s="72">
        <v>82.1</v>
      </c>
      <c r="R54" s="7"/>
    </row>
    <row r="55" spans="1:18" ht="24" customHeight="1" hidden="1">
      <c r="A55" s="32">
        <v>27</v>
      </c>
      <c r="B55" s="42" t="s">
        <v>61</v>
      </c>
      <c r="C55" s="2" t="s">
        <v>62</v>
      </c>
      <c r="D55" s="2">
        <v>10129</v>
      </c>
      <c r="E55" s="2">
        <v>9195</v>
      </c>
      <c r="F55" s="2">
        <v>8421</v>
      </c>
      <c r="G55" s="53">
        <v>8284</v>
      </c>
      <c r="H55" s="53">
        <v>7743</v>
      </c>
      <c r="I55" s="72">
        <v>7259</v>
      </c>
      <c r="J55" s="72">
        <v>7213</v>
      </c>
      <c r="K55" s="72">
        <v>7213</v>
      </c>
      <c r="L55" s="72">
        <v>6868</v>
      </c>
      <c r="M55" s="72">
        <v>6811</v>
      </c>
      <c r="N55" s="72">
        <v>6811</v>
      </c>
      <c r="O55" s="72">
        <v>6237</v>
      </c>
      <c r="P55" s="72">
        <v>6180</v>
      </c>
      <c r="Q55" s="72">
        <v>6180</v>
      </c>
      <c r="R55" s="7"/>
    </row>
    <row r="56" spans="1:20" ht="27" customHeight="1" hidden="1">
      <c r="A56" s="32">
        <v>28</v>
      </c>
      <c r="B56" s="42" t="s">
        <v>63</v>
      </c>
      <c r="C56" s="2" t="s">
        <v>36</v>
      </c>
      <c r="D56" s="2">
        <v>38905</v>
      </c>
      <c r="E56" s="2">
        <v>37720</v>
      </c>
      <c r="F56" s="2">
        <v>36637</v>
      </c>
      <c r="G56" s="53">
        <v>35327</v>
      </c>
      <c r="H56" s="53">
        <v>34411</v>
      </c>
      <c r="I56" s="72">
        <v>33723</v>
      </c>
      <c r="J56" s="72">
        <v>33723</v>
      </c>
      <c r="K56" s="72">
        <v>33723</v>
      </c>
      <c r="L56" s="72">
        <v>33048</v>
      </c>
      <c r="M56" s="72">
        <v>33048</v>
      </c>
      <c r="N56" s="72">
        <v>33048</v>
      </c>
      <c r="O56" s="72">
        <v>32222</v>
      </c>
      <c r="P56" s="72">
        <v>32222</v>
      </c>
      <c r="Q56" s="72">
        <v>32222</v>
      </c>
      <c r="R56" s="7"/>
      <c r="S56" s="119" t="s">
        <v>116</v>
      </c>
      <c r="T56" s="120"/>
    </row>
    <row r="57" spans="1:19" ht="45" hidden="1">
      <c r="A57" s="32">
        <v>29</v>
      </c>
      <c r="B57" s="42" t="s">
        <v>64</v>
      </c>
      <c r="C57" s="2" t="s">
        <v>5</v>
      </c>
      <c r="D57" s="2">
        <v>77.6</v>
      </c>
      <c r="E57" s="2">
        <v>79.4</v>
      </c>
      <c r="F57" s="16">
        <f aca="true" t="shared" si="15" ref="F57:Q57">F53/F56*100</f>
        <v>79.38968802030733</v>
      </c>
      <c r="G57" s="54">
        <f t="shared" si="15"/>
        <v>79.98980949415461</v>
      </c>
      <c r="H57" s="54">
        <f t="shared" si="15"/>
        <v>81.29667838772485</v>
      </c>
      <c r="I57" s="75">
        <f t="shared" si="15"/>
        <v>81.76911899890283</v>
      </c>
      <c r="J57" s="75">
        <f t="shared" si="15"/>
        <v>82.12495922664057</v>
      </c>
      <c r="K57" s="75">
        <f t="shared" si="15"/>
        <v>84.90347833822614</v>
      </c>
      <c r="L57" s="75">
        <f t="shared" si="15"/>
        <v>82.51331396756233</v>
      </c>
      <c r="M57" s="75">
        <f t="shared" si="15"/>
        <v>82.96417332365044</v>
      </c>
      <c r="N57" s="75">
        <f t="shared" si="15"/>
        <v>87.45763737593802</v>
      </c>
      <c r="O57" s="75">
        <f t="shared" si="15"/>
        <v>83.69126683632301</v>
      </c>
      <c r="P57" s="75">
        <f t="shared" si="15"/>
        <v>84.6657563155608</v>
      </c>
      <c r="Q57" s="75">
        <f t="shared" si="15"/>
        <v>90.77959158339023</v>
      </c>
      <c r="R57" s="7"/>
      <c r="S57" s="6" t="s">
        <v>118</v>
      </c>
    </row>
    <row r="58" spans="1:18" ht="30" hidden="1">
      <c r="A58" s="32">
        <v>30</v>
      </c>
      <c r="B58" s="42" t="s">
        <v>66</v>
      </c>
      <c r="C58" s="2" t="s">
        <v>36</v>
      </c>
      <c r="D58" s="2">
        <v>37600</v>
      </c>
      <c r="E58" s="20">
        <v>38000</v>
      </c>
      <c r="F58" s="20">
        <v>37500</v>
      </c>
      <c r="G58" s="53">
        <v>37500</v>
      </c>
      <c r="H58" s="53">
        <v>36000</v>
      </c>
      <c r="I58" s="53">
        <v>37100</v>
      </c>
      <c r="J58" s="53">
        <v>37300</v>
      </c>
      <c r="K58" s="53">
        <v>37300</v>
      </c>
      <c r="L58" s="53">
        <v>37100</v>
      </c>
      <c r="M58" s="53">
        <v>37300</v>
      </c>
      <c r="N58" s="53">
        <v>37300</v>
      </c>
      <c r="O58" s="72">
        <v>37100</v>
      </c>
      <c r="P58" s="72">
        <v>37300</v>
      </c>
      <c r="Q58" s="72">
        <v>37300</v>
      </c>
      <c r="R58" s="7"/>
    </row>
    <row r="59" spans="1:18" ht="22.5" customHeight="1" hidden="1">
      <c r="A59" s="32">
        <v>31</v>
      </c>
      <c r="B59" s="42" t="s">
        <v>71</v>
      </c>
      <c r="C59" s="2" t="s">
        <v>36</v>
      </c>
      <c r="D59" s="2">
        <v>2200</v>
      </c>
      <c r="E59" s="20">
        <v>2000</v>
      </c>
      <c r="F59" s="20">
        <v>2205</v>
      </c>
      <c r="G59" s="53">
        <v>2570</v>
      </c>
      <c r="H59" s="53">
        <v>2200</v>
      </c>
      <c r="I59" s="83">
        <v>2185</v>
      </c>
      <c r="J59" s="83">
        <v>2100</v>
      </c>
      <c r="K59" s="83">
        <v>2100</v>
      </c>
      <c r="L59" s="83">
        <v>2185</v>
      </c>
      <c r="M59" s="83">
        <v>2100</v>
      </c>
      <c r="N59" s="83">
        <v>2100</v>
      </c>
      <c r="O59" s="72">
        <v>2185</v>
      </c>
      <c r="P59" s="72">
        <v>2100</v>
      </c>
      <c r="Q59" s="72">
        <v>2100</v>
      </c>
      <c r="R59" s="7"/>
    </row>
    <row r="60" spans="1:18" ht="30.75" customHeight="1" hidden="1">
      <c r="A60" s="32">
        <v>32</v>
      </c>
      <c r="B60" s="42" t="s">
        <v>65</v>
      </c>
      <c r="C60" s="2" t="s">
        <v>36</v>
      </c>
      <c r="D60" s="2">
        <v>267</v>
      </c>
      <c r="E60" s="20">
        <v>389</v>
      </c>
      <c r="F60" s="20">
        <v>635</v>
      </c>
      <c r="G60" s="53">
        <v>526</v>
      </c>
      <c r="H60" s="53">
        <v>510</v>
      </c>
      <c r="I60" s="53">
        <v>665</v>
      </c>
      <c r="J60" s="53">
        <v>600</v>
      </c>
      <c r="K60" s="53">
        <v>600</v>
      </c>
      <c r="L60" s="53">
        <v>665</v>
      </c>
      <c r="M60" s="53">
        <v>600</v>
      </c>
      <c r="N60" s="53">
        <v>600</v>
      </c>
      <c r="O60" s="72">
        <v>665</v>
      </c>
      <c r="P60" s="72">
        <v>600</v>
      </c>
      <c r="Q60" s="72">
        <v>600</v>
      </c>
      <c r="R60" s="7"/>
    </row>
    <row r="61" spans="1:18" ht="30.75" customHeight="1" hidden="1">
      <c r="A61" s="43">
        <v>33</v>
      </c>
      <c r="B61" s="44" t="s">
        <v>68</v>
      </c>
      <c r="C61" s="9" t="s">
        <v>5</v>
      </c>
      <c r="D61" s="2">
        <v>5.85</v>
      </c>
      <c r="E61" s="20">
        <v>5.3</v>
      </c>
      <c r="F61" s="20">
        <v>5.9</v>
      </c>
      <c r="G61" s="54">
        <f aca="true" t="shared" si="16" ref="G61:Q61">G59/G58*100</f>
        <v>6.8533333333333335</v>
      </c>
      <c r="H61" s="54">
        <f t="shared" si="16"/>
        <v>6.111111111111111</v>
      </c>
      <c r="I61" s="54">
        <f t="shared" si="16"/>
        <v>5.889487870619946</v>
      </c>
      <c r="J61" s="54">
        <f t="shared" si="16"/>
        <v>5.630026809651475</v>
      </c>
      <c r="K61" s="54">
        <f t="shared" si="16"/>
        <v>5.630026809651475</v>
      </c>
      <c r="L61" s="54">
        <f t="shared" si="16"/>
        <v>5.889487870619946</v>
      </c>
      <c r="M61" s="54">
        <f t="shared" si="16"/>
        <v>5.630026809651475</v>
      </c>
      <c r="N61" s="54">
        <f t="shared" si="16"/>
        <v>5.630026809651475</v>
      </c>
      <c r="O61" s="54">
        <f t="shared" si="16"/>
        <v>5.889487870619946</v>
      </c>
      <c r="P61" s="54">
        <f t="shared" si="16"/>
        <v>5.630026809651475</v>
      </c>
      <c r="Q61" s="54">
        <f t="shared" si="16"/>
        <v>5.630026809651475</v>
      </c>
      <c r="R61" s="7"/>
    </row>
    <row r="62" spans="1:18" ht="45.75" customHeight="1">
      <c r="A62" s="32">
        <v>11</v>
      </c>
      <c r="B62" s="42" t="s">
        <v>67</v>
      </c>
      <c r="C62" s="2" t="s">
        <v>5</v>
      </c>
      <c r="D62" s="17">
        <v>0.7</v>
      </c>
      <c r="E62" s="30">
        <v>1.03</v>
      </c>
      <c r="F62" s="20">
        <v>1.69</v>
      </c>
      <c r="G62" s="98">
        <v>0.98</v>
      </c>
      <c r="H62" s="98">
        <v>0.89</v>
      </c>
      <c r="I62" s="98">
        <v>0.97</v>
      </c>
      <c r="J62" s="98">
        <v>0.89</v>
      </c>
      <c r="K62" s="98">
        <v>0.87</v>
      </c>
      <c r="L62" s="98">
        <v>0.97</v>
      </c>
      <c r="M62" s="98">
        <v>0.89</v>
      </c>
      <c r="N62" s="98">
        <v>0.87</v>
      </c>
      <c r="O62" s="98">
        <v>0.97</v>
      </c>
      <c r="P62" s="98">
        <v>0.89</v>
      </c>
      <c r="Q62" s="98">
        <v>0.87</v>
      </c>
      <c r="R62" s="7"/>
    </row>
    <row r="63" spans="1:18" ht="65.25" customHeight="1" hidden="1">
      <c r="A63" s="45">
        <v>35</v>
      </c>
      <c r="B63" s="46" t="s">
        <v>95</v>
      </c>
      <c r="C63" s="12" t="s">
        <v>5</v>
      </c>
      <c r="D63" s="2">
        <v>25.4</v>
      </c>
      <c r="E63" s="2">
        <v>26.3</v>
      </c>
      <c r="F63" s="2">
        <v>27.2</v>
      </c>
      <c r="G63" s="54">
        <f aca="true" t="shared" si="17" ref="G63:Q63">G47/G56*100</f>
        <v>28.219209103518555</v>
      </c>
      <c r="H63" s="54">
        <f t="shared" si="17"/>
        <v>29.086629275522363</v>
      </c>
      <c r="I63" s="54">
        <f t="shared" si="17"/>
        <v>29.561426919313227</v>
      </c>
      <c r="J63" s="54">
        <f t="shared" si="17"/>
        <v>29.7393470331821</v>
      </c>
      <c r="K63" s="54">
        <f t="shared" si="17"/>
        <v>32.517866144767666</v>
      </c>
      <c r="L63" s="54">
        <f t="shared" si="17"/>
        <v>30.165214233841688</v>
      </c>
      <c r="M63" s="54">
        <f t="shared" si="17"/>
        <v>30.346768336964413</v>
      </c>
      <c r="N63" s="54">
        <f t="shared" si="17"/>
        <v>34.840232389251995</v>
      </c>
      <c r="O63" s="54">
        <f t="shared" si="17"/>
        <v>31.099869654273476</v>
      </c>
      <c r="P63" s="54">
        <f t="shared" si="17"/>
        <v>31.4071131525045</v>
      </c>
      <c r="Q63" s="54">
        <f t="shared" si="17"/>
        <v>37.52094842033393</v>
      </c>
      <c r="R63" s="7"/>
    </row>
    <row r="64" spans="1:18" ht="21.75" customHeight="1" hidden="1">
      <c r="A64" s="135" t="s">
        <v>97</v>
      </c>
      <c r="B64" s="136"/>
      <c r="C64" s="2"/>
      <c r="D64" s="3"/>
      <c r="E64" s="3"/>
      <c r="F64" s="7"/>
      <c r="G64" s="89"/>
      <c r="H64" s="89"/>
      <c r="I64" s="89"/>
      <c r="J64" s="89"/>
      <c r="K64" s="89"/>
      <c r="L64" s="89"/>
      <c r="M64" s="89"/>
      <c r="N64" s="74"/>
      <c r="O64" s="72"/>
      <c r="P64" s="72"/>
      <c r="Q64" s="72"/>
      <c r="R64" s="7"/>
    </row>
    <row r="65" spans="1:21" ht="18.75" customHeight="1">
      <c r="A65" s="131">
        <v>12</v>
      </c>
      <c r="B65" s="127" t="s">
        <v>151</v>
      </c>
      <c r="C65" s="2" t="s">
        <v>25</v>
      </c>
      <c r="D65" s="17" t="s">
        <v>102</v>
      </c>
      <c r="E65" s="17">
        <v>2952.4</v>
      </c>
      <c r="F65" s="29">
        <v>3178.9</v>
      </c>
      <c r="G65" s="53">
        <v>8978.1</v>
      </c>
      <c r="H65" s="54">
        <v>9169.2</v>
      </c>
      <c r="I65" s="54">
        <v>9185</v>
      </c>
      <c r="J65" s="54">
        <v>9362</v>
      </c>
      <c r="K65" s="54">
        <f>H65*K66/100</f>
        <v>9370.922400000001</v>
      </c>
      <c r="L65" s="54">
        <v>9212</v>
      </c>
      <c r="M65" s="54">
        <v>9570</v>
      </c>
      <c r="N65" s="54">
        <f>K65*N66/100</f>
        <v>9586.453615200002</v>
      </c>
      <c r="O65" s="75">
        <v>9240</v>
      </c>
      <c r="P65" s="75">
        <v>9790</v>
      </c>
      <c r="Q65" s="75">
        <f>N65*Q66/100</f>
        <v>9816.528501964804</v>
      </c>
      <c r="R65" s="7"/>
      <c r="S65" s="121" t="s">
        <v>122</v>
      </c>
      <c r="T65" s="122"/>
      <c r="U65" s="122"/>
    </row>
    <row r="66" spans="1:18" ht="30.75" customHeight="1">
      <c r="A66" s="131"/>
      <c r="B66" s="127"/>
      <c r="C66" s="21" t="s">
        <v>20</v>
      </c>
      <c r="D66" s="16">
        <v>113.3</v>
      </c>
      <c r="E66" s="16">
        <v>111</v>
      </c>
      <c r="F66" s="16">
        <v>93</v>
      </c>
      <c r="G66" s="54">
        <v>102</v>
      </c>
      <c r="H66" s="54">
        <f>H65/G65*100</f>
        <v>102.1285127142714</v>
      </c>
      <c r="I66" s="84">
        <f>I65/H65*100</f>
        <v>100.17231601448327</v>
      </c>
      <c r="J66" s="84">
        <f>J65/H65*100</f>
        <v>102.10269161977052</v>
      </c>
      <c r="K66" s="84">
        <v>102.2</v>
      </c>
      <c r="L66" s="84">
        <f>L65/I65*100</f>
        <v>100.29395753946653</v>
      </c>
      <c r="M66" s="84">
        <f>M65/J65*100</f>
        <v>102.2217474898526</v>
      </c>
      <c r="N66" s="84">
        <v>102.3</v>
      </c>
      <c r="O66" s="75">
        <f>O65/L65*100</f>
        <v>100.30395136778117</v>
      </c>
      <c r="P66" s="75">
        <f>P65/M65*100</f>
        <v>102.29885057471265</v>
      </c>
      <c r="Q66" s="75">
        <v>102.4</v>
      </c>
      <c r="R66" s="7"/>
    </row>
    <row r="67" spans="1:18" ht="32.25" customHeight="1" hidden="1">
      <c r="A67" s="32">
        <v>38</v>
      </c>
      <c r="B67" s="42" t="s">
        <v>7</v>
      </c>
      <c r="C67" s="2" t="s">
        <v>5</v>
      </c>
      <c r="D67" s="17">
        <v>107.8</v>
      </c>
      <c r="E67" s="17">
        <v>116.8</v>
      </c>
      <c r="F67" s="17">
        <v>116.5</v>
      </c>
      <c r="G67" s="53">
        <v>107.7</v>
      </c>
      <c r="H67" s="53">
        <v>101.2</v>
      </c>
      <c r="I67" s="53">
        <v>101.7</v>
      </c>
      <c r="J67" s="53">
        <v>102.9</v>
      </c>
      <c r="K67" s="54">
        <v>103</v>
      </c>
      <c r="L67" s="53">
        <v>101.1</v>
      </c>
      <c r="M67" s="53">
        <v>102.7</v>
      </c>
      <c r="N67" s="72">
        <v>103.1</v>
      </c>
      <c r="O67" s="72">
        <v>101.5</v>
      </c>
      <c r="P67" s="72">
        <v>102.5</v>
      </c>
      <c r="Q67" s="72" t="s">
        <v>114</v>
      </c>
      <c r="R67" s="7"/>
    </row>
    <row r="68" spans="1:21" ht="41.25" customHeight="1" hidden="1">
      <c r="A68" s="32">
        <v>39</v>
      </c>
      <c r="B68" s="42" t="s">
        <v>8</v>
      </c>
      <c r="C68" s="2" t="s">
        <v>5</v>
      </c>
      <c r="D68" s="17">
        <v>107</v>
      </c>
      <c r="E68" s="17">
        <v>110.6</v>
      </c>
      <c r="F68" s="17">
        <v>114</v>
      </c>
      <c r="G68" s="53">
        <v>105.8</v>
      </c>
      <c r="H68" s="53">
        <v>104.1</v>
      </c>
      <c r="I68" s="53">
        <v>104.3</v>
      </c>
      <c r="J68" s="54">
        <v>104</v>
      </c>
      <c r="K68" s="54">
        <v>104</v>
      </c>
      <c r="L68" s="54">
        <v>104</v>
      </c>
      <c r="M68" s="54">
        <v>104</v>
      </c>
      <c r="N68" s="75">
        <v>104</v>
      </c>
      <c r="O68" s="75">
        <v>104</v>
      </c>
      <c r="P68" s="75">
        <v>104</v>
      </c>
      <c r="Q68" s="75">
        <v>104</v>
      </c>
      <c r="R68" s="7"/>
      <c r="S68" s="121" t="s">
        <v>122</v>
      </c>
      <c r="T68" s="122"/>
      <c r="U68" s="122"/>
    </row>
    <row r="69" spans="1:18" ht="18.75" customHeight="1" hidden="1">
      <c r="A69" s="131">
        <v>40</v>
      </c>
      <c r="B69" s="127" t="s">
        <v>19</v>
      </c>
      <c r="C69" s="2" t="s">
        <v>25</v>
      </c>
      <c r="D69" s="17" t="s">
        <v>103</v>
      </c>
      <c r="E69" s="17" t="s">
        <v>104</v>
      </c>
      <c r="F69" s="17" t="s">
        <v>105</v>
      </c>
      <c r="G69" s="53">
        <v>67.5</v>
      </c>
      <c r="H69" s="53">
        <v>72.3</v>
      </c>
      <c r="I69" s="53">
        <v>74.4</v>
      </c>
      <c r="J69" s="53">
        <v>76.5</v>
      </c>
      <c r="K69" s="53">
        <v>76.5</v>
      </c>
      <c r="L69" s="53">
        <v>79.6</v>
      </c>
      <c r="M69" s="53">
        <v>81.9</v>
      </c>
      <c r="N69" s="72">
        <v>81.9</v>
      </c>
      <c r="O69" s="75">
        <f>L69*1.058</f>
        <v>84.21679999999999</v>
      </c>
      <c r="P69" s="75">
        <f>M69*1.058</f>
        <v>86.65020000000001</v>
      </c>
      <c r="Q69" s="72">
        <v>86.7</v>
      </c>
      <c r="R69" s="7"/>
    </row>
    <row r="70" spans="1:18" ht="30.75" customHeight="1" hidden="1">
      <c r="A70" s="131"/>
      <c r="B70" s="127"/>
      <c r="C70" s="5" t="s">
        <v>38</v>
      </c>
      <c r="D70" s="17">
        <v>96.4</v>
      </c>
      <c r="E70" s="16">
        <f>E69/D69*100</f>
        <v>95.84527220630373</v>
      </c>
      <c r="F70" s="16">
        <f>F69/E69*100</f>
        <v>94.31988041853512</v>
      </c>
      <c r="G70" s="54">
        <f>G69/F69*100</f>
        <v>106.973058637084</v>
      </c>
      <c r="H70" s="53">
        <v>99</v>
      </c>
      <c r="I70" s="53">
        <v>99</v>
      </c>
      <c r="J70" s="53">
        <v>100</v>
      </c>
      <c r="K70" s="53">
        <v>100</v>
      </c>
      <c r="L70" s="53">
        <v>100.9</v>
      </c>
      <c r="M70" s="53">
        <v>102</v>
      </c>
      <c r="N70" s="72">
        <v>102</v>
      </c>
      <c r="O70" s="72">
        <v>104</v>
      </c>
      <c r="P70" s="72">
        <v>104</v>
      </c>
      <c r="Q70" s="72">
        <v>104</v>
      </c>
      <c r="R70" s="7"/>
    </row>
    <row r="71" spans="1:18" ht="30.75" customHeight="1" hidden="1">
      <c r="A71" s="135" t="s">
        <v>98</v>
      </c>
      <c r="B71" s="136"/>
      <c r="C71" s="2"/>
      <c r="D71" s="3"/>
      <c r="E71" s="3"/>
      <c r="F71" s="7"/>
      <c r="G71" s="74"/>
      <c r="H71" s="74"/>
      <c r="I71" s="89"/>
      <c r="J71" s="89"/>
      <c r="K71" s="89"/>
      <c r="L71" s="89"/>
      <c r="M71" s="89"/>
      <c r="N71" s="74"/>
      <c r="O71" s="72"/>
      <c r="P71" s="72"/>
      <c r="Q71" s="72"/>
      <c r="R71" s="7"/>
    </row>
    <row r="72" spans="1:19" ht="30.75" customHeight="1">
      <c r="A72" s="143">
        <v>13</v>
      </c>
      <c r="B72" s="127" t="s">
        <v>21</v>
      </c>
      <c r="C72" s="20" t="s">
        <v>25</v>
      </c>
      <c r="D72" s="26">
        <f aca="true" t="shared" si="18" ref="D72:Q72">D75+D77+D79</f>
        <v>15708.8</v>
      </c>
      <c r="E72" s="26">
        <f t="shared" si="18"/>
        <v>16222.1</v>
      </c>
      <c r="F72" s="26">
        <f t="shared" si="18"/>
        <v>17522.9</v>
      </c>
      <c r="G72" s="54">
        <f t="shared" si="18"/>
        <v>18796.2</v>
      </c>
      <c r="H72" s="83">
        <f t="shared" si="18"/>
        <v>19679.899999999998</v>
      </c>
      <c r="I72" s="83">
        <f t="shared" si="18"/>
        <v>20091.3039</v>
      </c>
      <c r="J72" s="83">
        <f t="shared" si="18"/>
        <v>20394.150100000003</v>
      </c>
      <c r="K72" s="83">
        <f>K75+K77+K79</f>
        <v>20506.397200000003</v>
      </c>
      <c r="L72" s="83">
        <f t="shared" si="18"/>
        <v>20708.6256248</v>
      </c>
      <c r="M72" s="83">
        <f t="shared" si="18"/>
        <v>21046.4235036</v>
      </c>
      <c r="N72" s="83">
        <f t="shared" si="18"/>
        <v>21357.1662372</v>
      </c>
      <c r="O72" s="83">
        <f t="shared" si="18"/>
        <v>21391.962024167202</v>
      </c>
      <c r="P72" s="83">
        <f t="shared" si="18"/>
        <v>21720.5267497296</v>
      </c>
      <c r="Q72" s="83">
        <f t="shared" si="18"/>
        <v>22311.7188412992</v>
      </c>
      <c r="R72" s="7"/>
      <c r="S72" s="6" t="s">
        <v>118</v>
      </c>
    </row>
    <row r="73" spans="1:18" ht="30.75" customHeight="1">
      <c r="A73" s="144"/>
      <c r="B73" s="127"/>
      <c r="C73" s="20" t="s">
        <v>4</v>
      </c>
      <c r="D73" s="25">
        <v>90.4</v>
      </c>
      <c r="E73" s="25">
        <v>102.7</v>
      </c>
      <c r="F73" s="25">
        <v>108</v>
      </c>
      <c r="G73" s="54">
        <v>98.4</v>
      </c>
      <c r="H73" s="54">
        <f>H72/G72*100</f>
        <v>104.70148221449014</v>
      </c>
      <c r="I73" s="54">
        <f>I72/H72*100</f>
        <v>102.09047759389023</v>
      </c>
      <c r="J73" s="54">
        <f>J72/H72*100</f>
        <v>103.62933805557957</v>
      </c>
      <c r="K73" s="54">
        <f aca="true" t="shared" si="19" ref="K73:Q73">K72/H72*100</f>
        <v>104.19970223425933</v>
      </c>
      <c r="L73" s="54">
        <f t="shared" si="19"/>
        <v>103.0725816894343</v>
      </c>
      <c r="M73" s="54">
        <f t="shared" si="19"/>
        <v>103.19833579924469</v>
      </c>
      <c r="N73" s="54">
        <f t="shared" si="19"/>
        <v>104.14879819649643</v>
      </c>
      <c r="O73" s="75">
        <f t="shared" si="19"/>
        <v>103.29976702340333</v>
      </c>
      <c r="P73" s="75">
        <f t="shared" si="19"/>
        <v>103.20293491202577</v>
      </c>
      <c r="Q73" s="75">
        <f t="shared" si="19"/>
        <v>104.46947218323636</v>
      </c>
      <c r="R73" s="7"/>
    </row>
    <row r="74" spans="1:18" ht="20.25" customHeight="1">
      <c r="A74" s="144"/>
      <c r="B74" s="47" t="s">
        <v>50</v>
      </c>
      <c r="C74" s="20"/>
      <c r="D74" s="27"/>
      <c r="E74" s="27"/>
      <c r="F74" s="20"/>
      <c r="G74" s="53"/>
      <c r="H74" s="53"/>
      <c r="I74" s="53"/>
      <c r="J74" s="53"/>
      <c r="K74" s="53"/>
      <c r="L74" s="53"/>
      <c r="M74" s="53"/>
      <c r="N74" s="53"/>
      <c r="O74" s="72"/>
      <c r="P74" s="72"/>
      <c r="Q74" s="72"/>
      <c r="R74" s="7"/>
    </row>
    <row r="75" spans="1:21" ht="20.25" customHeight="1">
      <c r="A75" s="144"/>
      <c r="B75" s="127" t="s">
        <v>23</v>
      </c>
      <c r="C75" s="20" t="s">
        <v>25</v>
      </c>
      <c r="D75" s="40">
        <v>10791</v>
      </c>
      <c r="E75" s="40">
        <v>11582</v>
      </c>
      <c r="F75" s="40">
        <v>12448</v>
      </c>
      <c r="G75" s="53">
        <v>12878.8</v>
      </c>
      <c r="H75" s="53">
        <v>13185</v>
      </c>
      <c r="I75" s="53">
        <v>13300</v>
      </c>
      <c r="J75" s="53">
        <v>13581</v>
      </c>
      <c r="K75" s="53">
        <v>13581</v>
      </c>
      <c r="L75" s="53">
        <v>13700</v>
      </c>
      <c r="M75" s="53">
        <v>13988</v>
      </c>
      <c r="N75" s="53">
        <v>13988</v>
      </c>
      <c r="O75" s="75">
        <v>14110</v>
      </c>
      <c r="P75" s="88">
        <v>14408</v>
      </c>
      <c r="Q75" s="75">
        <v>14408</v>
      </c>
      <c r="R75" s="7"/>
      <c r="S75" s="119" t="s">
        <v>121</v>
      </c>
      <c r="T75" s="120"/>
      <c r="U75" s="120"/>
    </row>
    <row r="76" spans="1:18" ht="20.25" customHeight="1">
      <c r="A76" s="144"/>
      <c r="B76" s="127"/>
      <c r="C76" s="20" t="s">
        <v>4</v>
      </c>
      <c r="D76" s="25">
        <v>88.2</v>
      </c>
      <c r="E76" s="25">
        <v>107.3</v>
      </c>
      <c r="F76" s="25">
        <v>107.5</v>
      </c>
      <c r="G76" s="53">
        <v>93.4</v>
      </c>
      <c r="H76" s="54">
        <f>H75/G75*100</f>
        <v>102.37755070348169</v>
      </c>
      <c r="I76" s="54">
        <f>I75/H75*100</f>
        <v>100.87220326128177</v>
      </c>
      <c r="J76" s="54">
        <f>J75/H75*100</f>
        <v>103.00341296928327</v>
      </c>
      <c r="K76" s="54">
        <f aca="true" t="shared" si="20" ref="K76:Q76">K75/H75*100</f>
        <v>103.00341296928327</v>
      </c>
      <c r="L76" s="54">
        <f t="shared" si="20"/>
        <v>103.00751879699249</v>
      </c>
      <c r="M76" s="54">
        <f t="shared" si="20"/>
        <v>102.99683381194316</v>
      </c>
      <c r="N76" s="54">
        <f t="shared" si="20"/>
        <v>102.99683381194316</v>
      </c>
      <c r="O76" s="75">
        <f t="shared" si="20"/>
        <v>102.99270072992701</v>
      </c>
      <c r="P76" s="75">
        <f t="shared" si="20"/>
        <v>103.00257363454391</v>
      </c>
      <c r="Q76" s="75">
        <f t="shared" si="20"/>
        <v>103.00257363454391</v>
      </c>
      <c r="R76" s="7"/>
    </row>
    <row r="77" spans="1:21" ht="20.25" customHeight="1">
      <c r="A77" s="144"/>
      <c r="B77" s="127" t="s">
        <v>24</v>
      </c>
      <c r="C77" s="20" t="s">
        <v>25</v>
      </c>
      <c r="D77" s="25">
        <v>3923</v>
      </c>
      <c r="E77" s="25">
        <v>3550.2</v>
      </c>
      <c r="F77" s="25">
        <v>4152.5</v>
      </c>
      <c r="G77" s="53">
        <v>4861.6</v>
      </c>
      <c r="H77" s="54">
        <v>5345.1</v>
      </c>
      <c r="I77" s="54">
        <f>H77*J78/100</f>
        <v>5607.009900000001</v>
      </c>
      <c r="J77" s="54">
        <f>H77*J78/100</f>
        <v>5607.009900000001</v>
      </c>
      <c r="K77" s="54">
        <f aca="true" t="shared" si="21" ref="K77:Q77">H77*K78/100</f>
        <v>5719.2570000000005</v>
      </c>
      <c r="L77" s="54">
        <f t="shared" si="21"/>
        <v>5786.434216800001</v>
      </c>
      <c r="M77" s="54">
        <f t="shared" si="21"/>
        <v>5808.862256400001</v>
      </c>
      <c r="N77" s="54">
        <f t="shared" si="21"/>
        <v>6119.604990000001</v>
      </c>
      <c r="O77" s="75">
        <f t="shared" si="21"/>
        <v>6012.105151255202</v>
      </c>
      <c r="P77" s="75">
        <f t="shared" si="21"/>
        <v>6017.9812976304</v>
      </c>
      <c r="Q77" s="75">
        <f t="shared" si="21"/>
        <v>6609.173389200001</v>
      </c>
      <c r="R77" s="7"/>
      <c r="S77" s="121" t="s">
        <v>122</v>
      </c>
      <c r="T77" s="122"/>
      <c r="U77" s="122"/>
    </row>
    <row r="78" spans="1:18" ht="20.25" customHeight="1">
      <c r="A78" s="144"/>
      <c r="B78" s="127"/>
      <c r="C78" s="20" t="s">
        <v>4</v>
      </c>
      <c r="D78" s="25">
        <v>95.9</v>
      </c>
      <c r="E78" s="25">
        <v>91.4</v>
      </c>
      <c r="F78" s="25">
        <v>117.6</v>
      </c>
      <c r="G78" s="54">
        <v>113.6</v>
      </c>
      <c r="H78" s="54">
        <f>H77/G77*100</f>
        <v>109.94528550271517</v>
      </c>
      <c r="I78" s="54">
        <v>103</v>
      </c>
      <c r="J78" s="54">
        <v>104.9</v>
      </c>
      <c r="K78" s="76">
        <v>107</v>
      </c>
      <c r="L78" s="54">
        <v>103.2</v>
      </c>
      <c r="M78" s="54">
        <v>103.6</v>
      </c>
      <c r="N78" s="76">
        <v>107</v>
      </c>
      <c r="O78" s="72">
        <v>103.9</v>
      </c>
      <c r="P78" s="75">
        <v>103.6</v>
      </c>
      <c r="Q78" s="76">
        <v>108</v>
      </c>
      <c r="R78" s="7"/>
    </row>
    <row r="79" spans="1:21" ht="20.25" customHeight="1">
      <c r="A79" s="144"/>
      <c r="B79" s="140" t="s">
        <v>110</v>
      </c>
      <c r="C79" s="20" t="s">
        <v>25</v>
      </c>
      <c r="D79" s="33">
        <v>994.8</v>
      </c>
      <c r="E79" s="33">
        <v>1089.9</v>
      </c>
      <c r="F79" s="33">
        <v>922.4</v>
      </c>
      <c r="G79" s="76">
        <v>1055.8</v>
      </c>
      <c r="H79" s="79">
        <v>1149.8</v>
      </c>
      <c r="I79" s="79">
        <f>H79*I80/100</f>
        <v>1184.2939999999999</v>
      </c>
      <c r="J79" s="79">
        <f>H79*J80/100</f>
        <v>1206.1402</v>
      </c>
      <c r="K79" s="79">
        <f aca="true" t="shared" si="22" ref="K79:Q79">H79*K80/100</f>
        <v>1206.1402</v>
      </c>
      <c r="L79" s="79">
        <f t="shared" si="22"/>
        <v>1222.191408</v>
      </c>
      <c r="M79" s="79">
        <f t="shared" si="22"/>
        <v>1249.5612472</v>
      </c>
      <c r="N79" s="79">
        <f t="shared" si="22"/>
        <v>1249.5612472</v>
      </c>
      <c r="O79" s="75">
        <f t="shared" si="22"/>
        <v>1269.856872912</v>
      </c>
      <c r="P79" s="75">
        <f t="shared" si="22"/>
        <v>1294.5454520991998</v>
      </c>
      <c r="Q79" s="75">
        <f t="shared" si="22"/>
        <v>1294.5454520991998</v>
      </c>
      <c r="R79" s="7"/>
      <c r="S79" s="121" t="s">
        <v>122</v>
      </c>
      <c r="T79" s="122"/>
      <c r="U79" s="122"/>
    </row>
    <row r="80" spans="1:18" ht="20.25" customHeight="1">
      <c r="A80" s="144"/>
      <c r="B80" s="141"/>
      <c r="C80" s="20" t="s">
        <v>4</v>
      </c>
      <c r="D80" s="33">
        <v>103.7</v>
      </c>
      <c r="E80" s="33">
        <v>108.4</v>
      </c>
      <c r="F80" s="33">
        <v>100.7</v>
      </c>
      <c r="G80" s="76">
        <v>102.9</v>
      </c>
      <c r="H80" s="75">
        <f>H79/G79*100</f>
        <v>108.90320136389468</v>
      </c>
      <c r="I80" s="54">
        <v>103</v>
      </c>
      <c r="J80" s="54">
        <v>104.9</v>
      </c>
      <c r="K80" s="53">
        <v>104.9</v>
      </c>
      <c r="L80" s="54">
        <v>103.2</v>
      </c>
      <c r="M80" s="54">
        <v>103.6</v>
      </c>
      <c r="N80" s="53">
        <v>103.6</v>
      </c>
      <c r="O80" s="72">
        <v>103.9</v>
      </c>
      <c r="P80" s="75">
        <v>103.6</v>
      </c>
      <c r="Q80" s="72">
        <v>103.6</v>
      </c>
      <c r="R80" s="7"/>
    </row>
    <row r="81" spans="1:17" ht="22.5" customHeight="1">
      <c r="A81" s="137">
        <v>14</v>
      </c>
      <c r="B81" s="139" t="s">
        <v>134</v>
      </c>
      <c r="C81" s="57" t="s">
        <v>135</v>
      </c>
      <c r="D81" s="58">
        <f>D83+D85+D87</f>
        <v>17963</v>
      </c>
      <c r="E81" s="58">
        <f>E83+E85+E87</f>
        <v>19015</v>
      </c>
      <c r="F81" s="58">
        <f>F83+F85+F87</f>
        <v>19368</v>
      </c>
      <c r="G81" s="113">
        <v>24548.5</v>
      </c>
      <c r="H81" s="113">
        <v>25262</v>
      </c>
      <c r="I81" s="79">
        <v>26492</v>
      </c>
      <c r="J81" s="79">
        <f>H81*J82/100</f>
        <v>26171.431999999997</v>
      </c>
      <c r="K81" s="79">
        <f aca="true" t="shared" si="23" ref="K81:P81">H81*K82/100</f>
        <v>26297.742</v>
      </c>
      <c r="L81" s="79">
        <f t="shared" si="23"/>
        <v>27286.76</v>
      </c>
      <c r="M81" s="79">
        <f t="shared" si="23"/>
        <v>27008.917824</v>
      </c>
      <c r="N81" s="79">
        <v>27340</v>
      </c>
      <c r="O81" s="75">
        <f t="shared" si="23"/>
        <v>28105.3628</v>
      </c>
      <c r="P81" s="75">
        <f t="shared" si="23"/>
        <v>27873.203194368</v>
      </c>
      <c r="Q81" s="75">
        <v>28500</v>
      </c>
    </row>
    <row r="82" spans="1:17" ht="20.25" customHeight="1">
      <c r="A82" s="138"/>
      <c r="B82" s="139"/>
      <c r="C82" s="57" t="s">
        <v>130</v>
      </c>
      <c r="D82" s="59">
        <v>110</v>
      </c>
      <c r="E82" s="60">
        <f>E81/D81*100</f>
        <v>105.85648277013861</v>
      </c>
      <c r="F82" s="60">
        <f>F81/E81*100</f>
        <v>101.8564291348935</v>
      </c>
      <c r="G82" s="114">
        <v>104.2</v>
      </c>
      <c r="H82" s="114">
        <f>H81/G81*100</f>
        <v>102.90649123164349</v>
      </c>
      <c r="I82" s="114">
        <v>102</v>
      </c>
      <c r="J82" s="114">
        <v>103.6</v>
      </c>
      <c r="K82" s="114">
        <v>104.1</v>
      </c>
      <c r="L82" s="114">
        <v>103</v>
      </c>
      <c r="M82" s="114">
        <v>103.2</v>
      </c>
      <c r="N82" s="114">
        <f>N81/K81*100</f>
        <v>103.96329844592742</v>
      </c>
      <c r="O82" s="89">
        <v>103</v>
      </c>
      <c r="P82" s="90">
        <v>103.2</v>
      </c>
      <c r="Q82" s="90">
        <f>Q81/N81*100</f>
        <v>104.24286759326992</v>
      </c>
    </row>
    <row r="83" spans="1:17" ht="15">
      <c r="A83" s="157" t="s">
        <v>154</v>
      </c>
      <c r="B83" s="139" t="s">
        <v>137</v>
      </c>
      <c r="C83" s="57" t="s">
        <v>129</v>
      </c>
      <c r="D83" s="58">
        <v>12766</v>
      </c>
      <c r="E83" s="58">
        <v>13787</v>
      </c>
      <c r="F83" s="58">
        <v>14090</v>
      </c>
      <c r="G83" s="104">
        <v>13056.26</v>
      </c>
      <c r="H83" s="104">
        <v>13233.4</v>
      </c>
      <c r="I83" s="105">
        <v>13365</v>
      </c>
      <c r="J83" s="106">
        <f>H83*J84/100</f>
        <v>13630.402</v>
      </c>
      <c r="K83" s="106">
        <f aca="true" t="shared" si="24" ref="K83:Q83">H83*K84/100</f>
        <v>13630.402</v>
      </c>
      <c r="L83" s="105">
        <f t="shared" si="24"/>
        <v>13765.95</v>
      </c>
      <c r="M83" s="106">
        <f t="shared" si="24"/>
        <v>14039.314059999999</v>
      </c>
      <c r="N83" s="106">
        <f t="shared" si="24"/>
        <v>14039.314059999999</v>
      </c>
      <c r="O83" s="107">
        <f t="shared" si="24"/>
        <v>14178.928500000002</v>
      </c>
      <c r="P83" s="108">
        <f t="shared" si="24"/>
        <v>14460.4934818</v>
      </c>
      <c r="Q83" s="109">
        <f t="shared" si="24"/>
        <v>14460.4934818</v>
      </c>
    </row>
    <row r="84" spans="1:17" ht="28.5" customHeight="1">
      <c r="A84" s="138"/>
      <c r="B84" s="139"/>
      <c r="C84" s="57" t="s">
        <v>130</v>
      </c>
      <c r="D84" s="59">
        <v>107</v>
      </c>
      <c r="E84" s="60">
        <f>E83/D83*100</f>
        <v>107.99780667397776</v>
      </c>
      <c r="F84" s="60">
        <f>F83/E83*100</f>
        <v>102.1977224922028</v>
      </c>
      <c r="G84" s="110">
        <v>101.4</v>
      </c>
      <c r="H84" s="110">
        <f>H83/G83*100</f>
        <v>101.35674381484436</v>
      </c>
      <c r="I84" s="111">
        <f>I83/H83*100</f>
        <v>100.99445342844622</v>
      </c>
      <c r="J84" s="111">
        <v>103</v>
      </c>
      <c r="K84" s="112">
        <v>103</v>
      </c>
      <c r="L84" s="112">
        <v>103</v>
      </c>
      <c r="M84" s="112">
        <v>103</v>
      </c>
      <c r="N84" s="112">
        <v>103</v>
      </c>
      <c r="O84" s="113">
        <v>103</v>
      </c>
      <c r="P84" s="113">
        <v>103</v>
      </c>
      <c r="Q84" s="113">
        <v>103</v>
      </c>
    </row>
    <row r="85" spans="1:17" ht="19.5" customHeight="1">
      <c r="A85" s="137" t="s">
        <v>155</v>
      </c>
      <c r="B85" s="139" t="s">
        <v>138</v>
      </c>
      <c r="C85" s="57" t="s">
        <v>129</v>
      </c>
      <c r="D85" s="58">
        <v>4273</v>
      </c>
      <c r="E85" s="58">
        <v>4230</v>
      </c>
      <c r="F85" s="58">
        <v>4230</v>
      </c>
      <c r="G85" s="113">
        <v>5256.337</v>
      </c>
      <c r="H85" s="113">
        <v>5570</v>
      </c>
      <c r="I85" s="79">
        <f>H85*I86/100</f>
        <v>5737.1</v>
      </c>
      <c r="J85" s="79">
        <f>H85*J86/100</f>
        <v>5842.93</v>
      </c>
      <c r="K85" s="79">
        <f aca="true" t="shared" si="25" ref="K85:Q85">H85*K86/100</f>
        <v>5959.9</v>
      </c>
      <c r="L85" s="79">
        <f t="shared" si="25"/>
        <v>5920.687200000001</v>
      </c>
      <c r="M85" s="79">
        <f t="shared" si="25"/>
        <v>6053.275479999999</v>
      </c>
      <c r="N85" s="79">
        <f t="shared" si="25"/>
        <v>6377.092999999999</v>
      </c>
      <c r="O85" s="75">
        <f t="shared" si="25"/>
        <v>6151.594000800002</v>
      </c>
      <c r="P85" s="75">
        <f t="shared" si="25"/>
        <v>6271.193397279999</v>
      </c>
      <c r="Q85" s="75">
        <f t="shared" si="25"/>
        <v>6887.260439999999</v>
      </c>
    </row>
    <row r="86" spans="1:17" ht="24.75" customHeight="1">
      <c r="A86" s="138"/>
      <c r="B86" s="139"/>
      <c r="C86" s="57" t="s">
        <v>130</v>
      </c>
      <c r="D86" s="59">
        <v>119</v>
      </c>
      <c r="E86" s="60">
        <f>E85/D85*100</f>
        <v>98.99368125438802</v>
      </c>
      <c r="F86" s="60">
        <f>F85/E85*100</f>
        <v>100</v>
      </c>
      <c r="G86" s="114">
        <v>124.6</v>
      </c>
      <c r="H86" s="114">
        <f>H85/G85*100</f>
        <v>105.96733048128382</v>
      </c>
      <c r="I86" s="54">
        <v>103</v>
      </c>
      <c r="J86" s="54">
        <v>104.9</v>
      </c>
      <c r="K86" s="76">
        <v>107</v>
      </c>
      <c r="L86" s="54">
        <v>103.2</v>
      </c>
      <c r="M86" s="54">
        <v>103.6</v>
      </c>
      <c r="N86" s="76">
        <v>107</v>
      </c>
      <c r="O86" s="72">
        <v>103.9</v>
      </c>
      <c r="P86" s="75">
        <v>103.6</v>
      </c>
      <c r="Q86" s="76">
        <v>108</v>
      </c>
    </row>
    <row r="87" spans="1:17" ht="19.5" customHeight="1">
      <c r="A87" s="142" t="s">
        <v>156</v>
      </c>
      <c r="B87" s="140" t="s">
        <v>152</v>
      </c>
      <c r="C87" s="61" t="s">
        <v>129</v>
      </c>
      <c r="D87" s="58">
        <v>924</v>
      </c>
      <c r="E87" s="58">
        <v>998</v>
      </c>
      <c r="F87" s="58">
        <v>1048</v>
      </c>
      <c r="G87" s="113">
        <v>1056.063</v>
      </c>
      <c r="H87" s="113">
        <v>1149.9</v>
      </c>
      <c r="I87" s="79">
        <f>H87*I88/100</f>
        <v>1184.3970000000002</v>
      </c>
      <c r="J87" s="79">
        <f>H87*J88/100</f>
        <v>1206.2451</v>
      </c>
      <c r="K87" s="79">
        <f aca="true" t="shared" si="26" ref="K87:Q87">H87*K88/100</f>
        <v>1206.2451</v>
      </c>
      <c r="L87" s="79">
        <f t="shared" si="26"/>
        <v>1222.2977040000003</v>
      </c>
      <c r="M87" s="79">
        <f t="shared" si="26"/>
        <v>1249.6699236</v>
      </c>
      <c r="N87" s="79">
        <f t="shared" si="26"/>
        <v>1249.6699236</v>
      </c>
      <c r="O87" s="75">
        <f t="shared" si="26"/>
        <v>1269.9673144560004</v>
      </c>
      <c r="P87" s="75">
        <f t="shared" si="26"/>
        <v>1294.6580408496</v>
      </c>
      <c r="Q87" s="75">
        <f t="shared" si="26"/>
        <v>1294.6580408496</v>
      </c>
    </row>
    <row r="88" spans="1:17" ht="25.5" customHeight="1">
      <c r="A88" s="142"/>
      <c r="B88" s="141"/>
      <c r="C88" s="57" t="s">
        <v>130</v>
      </c>
      <c r="D88" s="59">
        <v>101</v>
      </c>
      <c r="E88" s="60">
        <f>E87/D87*100</f>
        <v>108.008658008658</v>
      </c>
      <c r="F88" s="60">
        <f>F87/E87*100</f>
        <v>105.01002004008015</v>
      </c>
      <c r="G88" s="114">
        <v>102.3</v>
      </c>
      <c r="H88" s="114">
        <f>H87/G87*100</f>
        <v>108.88554944165263</v>
      </c>
      <c r="I88" s="54">
        <v>103</v>
      </c>
      <c r="J88" s="54">
        <v>104.9</v>
      </c>
      <c r="K88" s="76">
        <v>104.9</v>
      </c>
      <c r="L88" s="54">
        <v>103.2</v>
      </c>
      <c r="M88" s="54">
        <v>103.6</v>
      </c>
      <c r="N88" s="76">
        <v>103.6</v>
      </c>
      <c r="O88" s="72">
        <v>103.9</v>
      </c>
      <c r="P88" s="75">
        <v>103.6</v>
      </c>
      <c r="Q88" s="76">
        <v>103.6</v>
      </c>
    </row>
    <row r="89" spans="1:17" ht="26.25" customHeight="1">
      <c r="A89" s="142">
        <v>15</v>
      </c>
      <c r="B89" s="139" t="s">
        <v>136</v>
      </c>
      <c r="C89" s="62" t="s">
        <v>129</v>
      </c>
      <c r="D89" s="63">
        <v>48.5</v>
      </c>
      <c r="E89" s="63">
        <v>49.4</v>
      </c>
      <c r="F89" s="63">
        <v>49.9</v>
      </c>
      <c r="G89" s="90">
        <v>225.4</v>
      </c>
      <c r="H89" s="90">
        <f>G89*H90/100</f>
        <v>226.52700000000002</v>
      </c>
      <c r="I89" s="116">
        <f>H89*I90/100</f>
        <v>229.47185100000002</v>
      </c>
      <c r="J89" s="116">
        <f>H89*J90/100</f>
        <v>229.924905</v>
      </c>
      <c r="K89" s="116">
        <f aca="true" t="shared" si="27" ref="K89:Q89">H89*K90/100</f>
        <v>231.05754000000002</v>
      </c>
      <c r="L89" s="116">
        <f t="shared" si="27"/>
        <v>233.602344318</v>
      </c>
      <c r="M89" s="116">
        <f t="shared" si="27"/>
        <v>234.98325291</v>
      </c>
      <c r="N89" s="116">
        <f t="shared" si="27"/>
        <v>237.98926620000003</v>
      </c>
      <c r="O89" s="80">
        <f t="shared" si="27"/>
        <v>237.807186515724</v>
      </c>
      <c r="P89" s="80">
        <f t="shared" si="27"/>
        <v>240.15288447402003</v>
      </c>
      <c r="Q89" s="80">
        <f t="shared" si="27"/>
        <v>245.12894418600004</v>
      </c>
    </row>
    <row r="90" spans="1:17" ht="22.5">
      <c r="A90" s="142"/>
      <c r="B90" s="139"/>
      <c r="C90" s="64" t="s">
        <v>130</v>
      </c>
      <c r="D90" s="65">
        <v>105</v>
      </c>
      <c r="E90" s="66">
        <f>E89/D89*100</f>
        <v>101.85567010309278</v>
      </c>
      <c r="F90" s="66">
        <f>F89/E89*100</f>
        <v>101.01214574898785</v>
      </c>
      <c r="G90" s="117">
        <v>101.2</v>
      </c>
      <c r="H90" s="117">
        <v>100.5</v>
      </c>
      <c r="I90" s="117">
        <v>101.3</v>
      </c>
      <c r="J90" s="117">
        <v>101.5</v>
      </c>
      <c r="K90" s="117">
        <v>102</v>
      </c>
      <c r="L90" s="117">
        <v>101.8</v>
      </c>
      <c r="M90" s="117">
        <v>102.2</v>
      </c>
      <c r="N90" s="117">
        <v>103</v>
      </c>
      <c r="O90" s="115">
        <v>101.8</v>
      </c>
      <c r="P90" s="118">
        <v>102.2</v>
      </c>
      <c r="Q90" s="118">
        <v>103</v>
      </c>
    </row>
    <row r="91" spans="1:18" s="13" customFormat="1" ht="56.25" customHeight="1" hidden="1">
      <c r="A91" s="45">
        <v>43</v>
      </c>
      <c r="B91" s="46" t="s">
        <v>92</v>
      </c>
      <c r="C91" s="20" t="s">
        <v>89</v>
      </c>
      <c r="D91" s="20">
        <v>93</v>
      </c>
      <c r="E91" s="20">
        <v>98</v>
      </c>
      <c r="F91" s="20">
        <v>91</v>
      </c>
      <c r="G91" s="53">
        <v>97.1</v>
      </c>
      <c r="H91" s="53">
        <v>97.1</v>
      </c>
      <c r="I91" s="53">
        <v>97.4</v>
      </c>
      <c r="J91" s="94">
        <v>104</v>
      </c>
      <c r="K91" s="94">
        <v>107</v>
      </c>
      <c r="L91" s="53">
        <v>98.7</v>
      </c>
      <c r="M91" s="94">
        <v>104</v>
      </c>
      <c r="N91" s="94">
        <v>107</v>
      </c>
      <c r="O91" s="53">
        <v>98.7</v>
      </c>
      <c r="P91" s="94">
        <v>104</v>
      </c>
      <c r="Q91" s="94">
        <v>110</v>
      </c>
      <c r="R91" s="15"/>
    </row>
    <row r="92" spans="1:21" ht="16.5" customHeight="1">
      <c r="A92" s="131">
        <v>16</v>
      </c>
      <c r="B92" s="127" t="s">
        <v>144</v>
      </c>
      <c r="C92" s="20" t="s">
        <v>6</v>
      </c>
      <c r="D92" s="24">
        <v>6079</v>
      </c>
      <c r="E92" s="24">
        <v>11401</v>
      </c>
      <c r="F92" s="24">
        <v>8813</v>
      </c>
      <c r="G92" s="53">
        <v>10462</v>
      </c>
      <c r="H92" s="53">
        <v>7592.5</v>
      </c>
      <c r="I92" s="53">
        <v>3100</v>
      </c>
      <c r="J92" s="53">
        <v>4580</v>
      </c>
      <c r="K92" s="53">
        <v>4580</v>
      </c>
      <c r="L92" s="53">
        <v>3100</v>
      </c>
      <c r="M92" s="53">
        <v>5010</v>
      </c>
      <c r="N92" s="72">
        <v>5010</v>
      </c>
      <c r="O92" s="75">
        <v>3120</v>
      </c>
      <c r="P92" s="75">
        <v>5135</v>
      </c>
      <c r="Q92" s="72">
        <v>5136</v>
      </c>
      <c r="R92" s="7"/>
      <c r="S92" s="119" t="s">
        <v>115</v>
      </c>
      <c r="T92" s="120"/>
      <c r="U92" s="120"/>
    </row>
    <row r="93" spans="1:18" ht="16.5" customHeight="1">
      <c r="A93" s="131"/>
      <c r="B93" s="127"/>
      <c r="C93" s="20" t="s">
        <v>4</v>
      </c>
      <c r="D93" s="24">
        <v>120</v>
      </c>
      <c r="E93" s="24">
        <v>187.5</v>
      </c>
      <c r="F93" s="24">
        <v>77.3</v>
      </c>
      <c r="G93" s="53">
        <v>195.2</v>
      </c>
      <c r="H93" s="54">
        <f>H92/G92*100</f>
        <v>72.57216593385586</v>
      </c>
      <c r="I93" s="54">
        <f>I92/H92*100</f>
        <v>40.82976621666118</v>
      </c>
      <c r="J93" s="54">
        <f>J92/H92*100</f>
        <v>60.3226868620349</v>
      </c>
      <c r="K93" s="54">
        <f aca="true" t="shared" si="28" ref="K93:Q93">K92/H92*100</f>
        <v>60.3226868620349</v>
      </c>
      <c r="L93" s="54">
        <f>L92/I92*100</f>
        <v>100</v>
      </c>
      <c r="M93" s="54">
        <f t="shared" si="28"/>
        <v>109.38864628820961</v>
      </c>
      <c r="N93" s="75">
        <f t="shared" si="28"/>
        <v>109.38864628820961</v>
      </c>
      <c r="O93" s="75">
        <f t="shared" si="28"/>
        <v>100.64516129032258</v>
      </c>
      <c r="P93" s="75">
        <f t="shared" si="28"/>
        <v>102.49500998003992</v>
      </c>
      <c r="Q93" s="75">
        <f t="shared" si="28"/>
        <v>102.51497005988024</v>
      </c>
      <c r="R93" s="7"/>
    </row>
    <row r="94" spans="1:18" ht="30.75" customHeight="1" hidden="1">
      <c r="A94" s="135" t="s">
        <v>99</v>
      </c>
      <c r="B94" s="136"/>
      <c r="C94" s="2"/>
      <c r="D94" s="3"/>
      <c r="E94" s="3"/>
      <c r="F94" s="7"/>
      <c r="G94" s="74"/>
      <c r="H94" s="74"/>
      <c r="I94" s="89"/>
      <c r="J94" s="89"/>
      <c r="K94" s="89"/>
      <c r="L94" s="89"/>
      <c r="M94" s="89"/>
      <c r="N94" s="74"/>
      <c r="O94" s="72"/>
      <c r="P94" s="72"/>
      <c r="Q94" s="72"/>
      <c r="R94" s="7"/>
    </row>
    <row r="95" spans="1:21" ht="17.25" customHeight="1" hidden="1">
      <c r="A95" s="131">
        <v>45</v>
      </c>
      <c r="B95" s="127" t="s">
        <v>22</v>
      </c>
      <c r="C95" s="2" t="s">
        <v>25</v>
      </c>
      <c r="D95" s="2">
        <v>726.4</v>
      </c>
      <c r="E95" s="2">
        <v>1322</v>
      </c>
      <c r="F95" s="2">
        <v>1961</v>
      </c>
      <c r="G95" s="53">
        <v>1475.8</v>
      </c>
      <c r="H95" s="53">
        <v>1234.2</v>
      </c>
      <c r="I95" s="53">
        <v>1025.5</v>
      </c>
      <c r="J95" s="54">
        <f>H95*J96/100</f>
        <v>1283.568</v>
      </c>
      <c r="K95" s="54">
        <f>H95*K96/100</f>
        <v>1283.568</v>
      </c>
      <c r="L95" s="53">
        <v>1066.9</v>
      </c>
      <c r="M95" s="54">
        <f>J95*M96/100</f>
        <v>1334.9107199999999</v>
      </c>
      <c r="N95" s="75">
        <f>K95*N96/100</f>
        <v>1334.9107199999999</v>
      </c>
      <c r="O95" s="54">
        <f>L95*O96/100</f>
        <v>1109.576</v>
      </c>
      <c r="P95" s="54">
        <f>M95*P96/100</f>
        <v>1388.3071487999998</v>
      </c>
      <c r="Q95" s="75">
        <f>N95*Q96/100</f>
        <v>1388.3071487999998</v>
      </c>
      <c r="R95" s="7"/>
      <c r="S95" s="121" t="s">
        <v>122</v>
      </c>
      <c r="T95" s="122"/>
      <c r="U95" s="122"/>
    </row>
    <row r="96" spans="1:18" ht="17.25" customHeight="1" hidden="1">
      <c r="A96" s="131"/>
      <c r="B96" s="127"/>
      <c r="C96" s="2" t="s">
        <v>4</v>
      </c>
      <c r="D96" s="2">
        <v>44.3</v>
      </c>
      <c r="E96" s="2">
        <v>182</v>
      </c>
      <c r="F96" s="2">
        <v>148.3</v>
      </c>
      <c r="G96" s="54">
        <f>G95/F95*100</f>
        <v>75.25752167261601</v>
      </c>
      <c r="H96" s="54">
        <f>H95/G95*100</f>
        <v>83.62921805122646</v>
      </c>
      <c r="I96" s="54">
        <f>I95/H95*100</f>
        <v>83.09026089774753</v>
      </c>
      <c r="J96" s="54">
        <v>104</v>
      </c>
      <c r="K96" s="54">
        <v>104</v>
      </c>
      <c r="L96" s="54">
        <f>L95/I95*100</f>
        <v>104.03705509507559</v>
      </c>
      <c r="M96" s="54">
        <v>104</v>
      </c>
      <c r="N96" s="75">
        <v>104</v>
      </c>
      <c r="O96" s="54">
        <v>104</v>
      </c>
      <c r="P96" s="54">
        <v>104</v>
      </c>
      <c r="Q96" s="75">
        <v>104</v>
      </c>
      <c r="R96" s="7"/>
    </row>
    <row r="97" spans="1:21" ht="17.25" customHeight="1" hidden="1">
      <c r="A97" s="131">
        <v>46</v>
      </c>
      <c r="B97" s="127" t="s">
        <v>26</v>
      </c>
      <c r="C97" s="2" t="s">
        <v>25</v>
      </c>
      <c r="D97" s="2">
        <v>726.4</v>
      </c>
      <c r="E97" s="2">
        <v>1322</v>
      </c>
      <c r="F97" s="2">
        <v>1961</v>
      </c>
      <c r="G97" s="53">
        <v>1478.8</v>
      </c>
      <c r="H97" s="53">
        <v>1234.2</v>
      </c>
      <c r="I97" s="53">
        <v>1025.5</v>
      </c>
      <c r="J97" s="54">
        <f>H97*J98/100</f>
        <v>1283.568</v>
      </c>
      <c r="K97" s="54">
        <f>H97*K98/100</f>
        <v>1283.568</v>
      </c>
      <c r="L97" s="53">
        <v>1066.9</v>
      </c>
      <c r="M97" s="54">
        <f>J97*M98/100</f>
        <v>1334.9107199999999</v>
      </c>
      <c r="N97" s="75">
        <f>K97*N98/100</f>
        <v>1334.9107199999999</v>
      </c>
      <c r="O97" s="54">
        <f>L97*O98/100</f>
        <v>1109.576</v>
      </c>
      <c r="P97" s="54">
        <f>M97*P98/100</f>
        <v>1388.3071487999998</v>
      </c>
      <c r="Q97" s="75">
        <f>N97*Q98/100</f>
        <v>1388.3071487999998</v>
      </c>
      <c r="R97" s="7"/>
      <c r="S97" s="121" t="s">
        <v>122</v>
      </c>
      <c r="T97" s="122"/>
      <c r="U97" s="122"/>
    </row>
    <row r="98" spans="1:18" ht="17.25" customHeight="1" hidden="1">
      <c r="A98" s="131"/>
      <c r="B98" s="127"/>
      <c r="C98" s="2" t="s">
        <v>4</v>
      </c>
      <c r="D98" s="2">
        <v>44.3</v>
      </c>
      <c r="E98" s="2">
        <v>182</v>
      </c>
      <c r="F98" s="2">
        <v>148.3</v>
      </c>
      <c r="G98" s="54">
        <f>G97/F97*100</f>
        <v>75.41050484446711</v>
      </c>
      <c r="H98" s="54">
        <f>H97/G97*100</f>
        <v>83.45956180687044</v>
      </c>
      <c r="I98" s="54">
        <f>I97/H97*100</f>
        <v>83.09026089774753</v>
      </c>
      <c r="J98" s="54">
        <v>104</v>
      </c>
      <c r="K98" s="54">
        <v>104</v>
      </c>
      <c r="L98" s="54">
        <f>L97/I97*100</f>
        <v>104.03705509507559</v>
      </c>
      <c r="M98" s="54">
        <v>104</v>
      </c>
      <c r="N98" s="75">
        <v>104</v>
      </c>
      <c r="O98" s="54">
        <v>104</v>
      </c>
      <c r="P98" s="54">
        <v>104</v>
      </c>
      <c r="Q98" s="75">
        <v>104</v>
      </c>
      <c r="R98" s="7"/>
    </row>
    <row r="99" spans="1:18" ht="17.25" customHeight="1">
      <c r="A99" s="131">
        <v>17</v>
      </c>
      <c r="B99" s="127" t="s">
        <v>27</v>
      </c>
      <c r="C99" s="2" t="s">
        <v>25</v>
      </c>
      <c r="D99" s="2">
        <v>770</v>
      </c>
      <c r="E99" s="2">
        <v>1348</v>
      </c>
      <c r="F99" s="2">
        <v>2063.3</v>
      </c>
      <c r="G99" s="53">
        <v>1300.7</v>
      </c>
      <c r="H99" s="53">
        <v>1300</v>
      </c>
      <c r="I99" s="54">
        <v>1040</v>
      </c>
      <c r="J99" s="54">
        <v>1320</v>
      </c>
      <c r="K99" s="54">
        <f>H99*K100/100</f>
        <v>1339</v>
      </c>
      <c r="L99" s="54">
        <v>1050</v>
      </c>
      <c r="M99" s="54">
        <v>1340</v>
      </c>
      <c r="N99" s="75">
        <f>K99*N100/100</f>
        <v>1379.17</v>
      </c>
      <c r="O99" s="54">
        <v>1061</v>
      </c>
      <c r="P99" s="54">
        <v>1360</v>
      </c>
      <c r="Q99" s="75">
        <f>N99*Q100/100</f>
        <v>1420.5451</v>
      </c>
      <c r="R99" s="7"/>
    </row>
    <row r="100" spans="1:21" ht="15.75">
      <c r="A100" s="131"/>
      <c r="B100" s="127"/>
      <c r="C100" s="2" t="s">
        <v>4</v>
      </c>
      <c r="D100" s="2">
        <v>48</v>
      </c>
      <c r="E100" s="2">
        <v>175.1</v>
      </c>
      <c r="F100" s="2">
        <v>153</v>
      </c>
      <c r="G100" s="54">
        <v>85.2</v>
      </c>
      <c r="H100" s="54">
        <f>H99/G99*100</f>
        <v>99.94618282463288</v>
      </c>
      <c r="I100" s="54">
        <f>I99/H99*100</f>
        <v>80</v>
      </c>
      <c r="J100" s="54">
        <f>J99/H99*100</f>
        <v>101.53846153846153</v>
      </c>
      <c r="K100" s="79">
        <v>103</v>
      </c>
      <c r="L100" s="54">
        <f>L99/I99*100</f>
        <v>100.96153846153845</v>
      </c>
      <c r="M100" s="54">
        <f>M99/J99*100</f>
        <v>101.51515151515152</v>
      </c>
      <c r="N100" s="79">
        <v>103</v>
      </c>
      <c r="O100" s="54">
        <f>O99/L99*100</f>
        <v>101.04761904761905</v>
      </c>
      <c r="P100" s="54">
        <f>P99/M99*100</f>
        <v>101.49253731343283</v>
      </c>
      <c r="Q100" s="79">
        <v>103</v>
      </c>
      <c r="R100" s="7"/>
      <c r="S100" s="121" t="s">
        <v>122</v>
      </c>
      <c r="T100" s="122"/>
      <c r="U100" s="122"/>
    </row>
    <row r="101" spans="1:19" ht="15" hidden="1">
      <c r="A101" s="143">
        <v>48</v>
      </c>
      <c r="B101" s="127" t="s">
        <v>28</v>
      </c>
      <c r="C101" s="2" t="s">
        <v>25</v>
      </c>
      <c r="D101" s="2">
        <v>770</v>
      </c>
      <c r="E101" s="25">
        <f>E104+E106+E108</f>
        <v>1348</v>
      </c>
      <c r="F101" s="25">
        <f aca="true" t="shared" si="29" ref="F101:Q101">F104+F106+F108</f>
        <v>2063.2999999999997</v>
      </c>
      <c r="G101" s="54">
        <f t="shared" si="29"/>
        <v>1346.4599999999998</v>
      </c>
      <c r="H101" s="54">
        <f t="shared" si="29"/>
        <v>1113.3</v>
      </c>
      <c r="I101" s="54">
        <f t="shared" si="29"/>
        <v>1101</v>
      </c>
      <c r="J101" s="54">
        <f t="shared" si="29"/>
        <v>1128.064</v>
      </c>
      <c r="K101" s="54">
        <f t="shared" si="29"/>
        <v>1128.064</v>
      </c>
      <c r="L101" s="54">
        <f t="shared" si="29"/>
        <v>1139.764</v>
      </c>
      <c r="M101" s="54">
        <f t="shared" si="29"/>
        <v>1163.22256</v>
      </c>
      <c r="N101" s="54">
        <f t="shared" si="29"/>
        <v>1163.22256</v>
      </c>
      <c r="O101" s="54">
        <f t="shared" si="29"/>
        <v>1151.5225599999999</v>
      </c>
      <c r="P101" s="54">
        <f t="shared" si="29"/>
        <v>1199.3834623999999</v>
      </c>
      <c r="Q101" s="54">
        <f t="shared" si="29"/>
        <v>1199.3834623999999</v>
      </c>
      <c r="R101" s="7"/>
      <c r="S101" s="6" t="s">
        <v>118</v>
      </c>
    </row>
    <row r="102" spans="1:18" ht="16.5" customHeight="1" hidden="1">
      <c r="A102" s="144"/>
      <c r="B102" s="127"/>
      <c r="C102" s="2" t="s">
        <v>4</v>
      </c>
      <c r="D102" s="2">
        <v>48</v>
      </c>
      <c r="E102" s="20">
        <v>175.1</v>
      </c>
      <c r="F102" s="25">
        <f>F101/E101*100</f>
        <v>153.06379821958456</v>
      </c>
      <c r="G102" s="54">
        <v>51.5</v>
      </c>
      <c r="H102" s="54">
        <f>H101/G101*100</f>
        <v>82.68348112829197</v>
      </c>
      <c r="I102" s="54">
        <f>I101/H101*100</f>
        <v>98.8951765022905</v>
      </c>
      <c r="J102" s="54">
        <f>J101/H101*100</f>
        <v>101.32614748944579</v>
      </c>
      <c r="K102" s="95">
        <v>107</v>
      </c>
      <c r="L102" s="54">
        <f>L101/I101*100</f>
        <v>103.52079927338782</v>
      </c>
      <c r="M102" s="54">
        <f>M101/J101*100</f>
        <v>103.11671678202654</v>
      </c>
      <c r="N102" s="95">
        <v>107</v>
      </c>
      <c r="O102" s="54">
        <f>O101/L101*100</f>
        <v>101.0316662045827</v>
      </c>
      <c r="P102" s="54">
        <f>P101/M101*100</f>
        <v>103.10868303654632</v>
      </c>
      <c r="Q102" s="95">
        <v>107</v>
      </c>
      <c r="R102" s="7"/>
    </row>
    <row r="103" spans="1:18" ht="16.5" customHeight="1" hidden="1">
      <c r="A103" s="144"/>
      <c r="B103" s="48" t="s">
        <v>29</v>
      </c>
      <c r="C103" s="2"/>
      <c r="D103" s="2"/>
      <c r="E103" s="20"/>
      <c r="F103" s="20"/>
      <c r="G103" s="53"/>
      <c r="H103" s="53"/>
      <c r="I103" s="54"/>
      <c r="J103" s="54"/>
      <c r="K103" s="54"/>
      <c r="L103" s="54"/>
      <c r="M103" s="54"/>
      <c r="N103" s="54"/>
      <c r="O103" s="54"/>
      <c r="P103" s="54"/>
      <c r="Q103" s="54"/>
      <c r="R103" s="7"/>
    </row>
    <row r="104" spans="1:21" ht="16.5" customHeight="1" hidden="1">
      <c r="A104" s="144"/>
      <c r="B104" s="127" t="s">
        <v>23</v>
      </c>
      <c r="C104" s="2" t="s">
        <v>25</v>
      </c>
      <c r="D104" s="2">
        <v>641.6</v>
      </c>
      <c r="E104" s="20">
        <v>1318</v>
      </c>
      <c r="F104" s="20">
        <v>1848.5</v>
      </c>
      <c r="G104" s="79">
        <v>1006.06</v>
      </c>
      <c r="H104" s="53">
        <v>991.7</v>
      </c>
      <c r="I104" s="53">
        <v>979.4</v>
      </c>
      <c r="J104" s="54">
        <v>1001.6</v>
      </c>
      <c r="K104" s="53">
        <v>1001.6</v>
      </c>
      <c r="L104" s="53">
        <v>1013.3</v>
      </c>
      <c r="M104" s="53">
        <v>1031.7</v>
      </c>
      <c r="N104" s="53">
        <v>1031.7</v>
      </c>
      <c r="O104" s="53">
        <v>1020</v>
      </c>
      <c r="P104" s="53">
        <v>1062.6</v>
      </c>
      <c r="Q104" s="53">
        <v>1062.6</v>
      </c>
      <c r="R104" s="7"/>
      <c r="S104" s="119" t="s">
        <v>121</v>
      </c>
      <c r="T104" s="120"/>
      <c r="U104" s="120"/>
    </row>
    <row r="105" spans="1:21" ht="16.5" customHeight="1" hidden="1">
      <c r="A105" s="144"/>
      <c r="B105" s="127"/>
      <c r="C105" s="2" t="s">
        <v>4</v>
      </c>
      <c r="D105" s="2">
        <v>77.6</v>
      </c>
      <c r="E105" s="25">
        <f>E104/D104*100</f>
        <v>205.42394014962593</v>
      </c>
      <c r="F105" s="25">
        <f>F104/E104*100</f>
        <v>140.2503793626707</v>
      </c>
      <c r="G105" s="54">
        <f>G104/F104*100</f>
        <v>54.42575060860156</v>
      </c>
      <c r="H105" s="54">
        <f>H104/G104*100</f>
        <v>98.57264974256009</v>
      </c>
      <c r="I105" s="54">
        <f>I104/H104*100</f>
        <v>98.75970555611575</v>
      </c>
      <c r="J105" s="54">
        <f>J104/H104*100</f>
        <v>100.99828577190681</v>
      </c>
      <c r="K105" s="54">
        <f>K104/H104*100</f>
        <v>100.99828577190681</v>
      </c>
      <c r="L105" s="54">
        <f>L104/I104*100</f>
        <v>103.46130283847252</v>
      </c>
      <c r="M105" s="54">
        <v>105.9</v>
      </c>
      <c r="N105" s="54">
        <f>N104/K104*100</f>
        <v>103.00519169329074</v>
      </c>
      <c r="O105" s="54">
        <f>O104/L104*100</f>
        <v>100.66120596072238</v>
      </c>
      <c r="P105" s="54">
        <f>P104/M104*100</f>
        <v>102.9950567025298</v>
      </c>
      <c r="Q105" s="54">
        <f>Q104/N104*100</f>
        <v>102.9950567025298</v>
      </c>
      <c r="R105" s="7"/>
      <c r="S105" s="121" t="s">
        <v>122</v>
      </c>
      <c r="T105" s="122"/>
      <c r="U105" s="122"/>
    </row>
    <row r="106" spans="1:21" ht="15.75" hidden="1">
      <c r="A106" s="144"/>
      <c r="B106" s="127" t="s">
        <v>24</v>
      </c>
      <c r="C106" s="2" t="s">
        <v>25</v>
      </c>
      <c r="D106" s="2">
        <v>114.2</v>
      </c>
      <c r="E106" s="20">
        <v>29</v>
      </c>
      <c r="F106" s="20">
        <v>213.2</v>
      </c>
      <c r="G106" s="53">
        <v>338.8</v>
      </c>
      <c r="H106" s="53">
        <v>120</v>
      </c>
      <c r="I106" s="53">
        <f>H106*I107/100</f>
        <v>120</v>
      </c>
      <c r="J106" s="53">
        <f>H106*J107/100</f>
        <v>124.8</v>
      </c>
      <c r="K106" s="53">
        <f aca="true" t="shared" si="30" ref="K106:Q106">H106*K107/100</f>
        <v>124.8</v>
      </c>
      <c r="L106" s="53">
        <f t="shared" si="30"/>
        <v>124.8</v>
      </c>
      <c r="M106" s="54">
        <f t="shared" si="30"/>
        <v>129.792</v>
      </c>
      <c r="N106" s="54">
        <f t="shared" si="30"/>
        <v>129.792</v>
      </c>
      <c r="O106" s="54">
        <f t="shared" si="30"/>
        <v>129.792</v>
      </c>
      <c r="P106" s="54">
        <f t="shared" si="30"/>
        <v>134.98368</v>
      </c>
      <c r="Q106" s="54">
        <f t="shared" si="30"/>
        <v>134.98368</v>
      </c>
      <c r="R106" s="7"/>
      <c r="S106" s="121" t="s">
        <v>122</v>
      </c>
      <c r="T106" s="122"/>
      <c r="U106" s="122"/>
    </row>
    <row r="107" spans="1:21" ht="15.75" hidden="1">
      <c r="A107" s="144"/>
      <c r="B107" s="127"/>
      <c r="C107" s="2" t="s">
        <v>4</v>
      </c>
      <c r="D107" s="2">
        <v>62.2</v>
      </c>
      <c r="E107" s="25">
        <f>E106/D106*100</f>
        <v>25.39404553415061</v>
      </c>
      <c r="F107" s="25">
        <f>F106/E106*100</f>
        <v>735.1724137931035</v>
      </c>
      <c r="G107" s="54">
        <f>G106/F106*100</f>
        <v>158.91181988742966</v>
      </c>
      <c r="H107" s="54">
        <f>H106/G106*100</f>
        <v>35.41912632821724</v>
      </c>
      <c r="I107" s="54">
        <v>100</v>
      </c>
      <c r="J107" s="54">
        <v>104</v>
      </c>
      <c r="K107" s="54">
        <v>104</v>
      </c>
      <c r="L107" s="54">
        <v>104</v>
      </c>
      <c r="M107" s="54">
        <v>104</v>
      </c>
      <c r="N107" s="54">
        <v>104</v>
      </c>
      <c r="O107" s="54">
        <v>104</v>
      </c>
      <c r="P107" s="54">
        <v>104</v>
      </c>
      <c r="Q107" s="54">
        <v>104</v>
      </c>
      <c r="R107" s="7"/>
      <c r="S107" s="121" t="s">
        <v>122</v>
      </c>
      <c r="T107" s="122"/>
      <c r="U107" s="122"/>
    </row>
    <row r="108" spans="1:21" ht="15.75" hidden="1">
      <c r="A108" s="144"/>
      <c r="B108" s="140" t="s">
        <v>110</v>
      </c>
      <c r="C108" s="20" t="s">
        <v>25</v>
      </c>
      <c r="D108" s="32">
        <v>0</v>
      </c>
      <c r="E108" s="32">
        <v>1</v>
      </c>
      <c r="F108" s="32">
        <v>1.6</v>
      </c>
      <c r="G108" s="76">
        <v>1.6</v>
      </c>
      <c r="H108" s="76">
        <v>1.6</v>
      </c>
      <c r="I108" s="96">
        <f>H108*I109/100</f>
        <v>1.6</v>
      </c>
      <c r="J108" s="96">
        <f>H108*J109/100</f>
        <v>1.6640000000000001</v>
      </c>
      <c r="K108" s="96">
        <f aca="true" t="shared" si="31" ref="K108:Q108">H108*K109/100</f>
        <v>1.6640000000000001</v>
      </c>
      <c r="L108" s="96">
        <f t="shared" si="31"/>
        <v>1.6640000000000001</v>
      </c>
      <c r="M108" s="96">
        <f t="shared" si="31"/>
        <v>1.73056</v>
      </c>
      <c r="N108" s="96">
        <f t="shared" si="31"/>
        <v>1.73056</v>
      </c>
      <c r="O108" s="91">
        <f t="shared" si="31"/>
        <v>1.73056</v>
      </c>
      <c r="P108" s="91">
        <f t="shared" si="31"/>
        <v>1.7997824</v>
      </c>
      <c r="Q108" s="91">
        <f t="shared" si="31"/>
        <v>1.7997824</v>
      </c>
      <c r="R108" s="7"/>
      <c r="S108" s="121" t="s">
        <v>122</v>
      </c>
      <c r="T108" s="122"/>
      <c r="U108" s="122"/>
    </row>
    <row r="109" spans="1:21" ht="17.25" customHeight="1" hidden="1">
      <c r="A109" s="144"/>
      <c r="B109" s="141"/>
      <c r="C109" s="20" t="s">
        <v>4</v>
      </c>
      <c r="D109" s="32">
        <v>0</v>
      </c>
      <c r="E109" s="34">
        <v>0</v>
      </c>
      <c r="F109" s="33">
        <f>F108/E108*100</f>
        <v>160</v>
      </c>
      <c r="G109" s="79">
        <f>G108/F108*100</f>
        <v>100</v>
      </c>
      <c r="H109" s="79">
        <v>100</v>
      </c>
      <c r="I109" s="79">
        <v>100</v>
      </c>
      <c r="J109" s="79">
        <v>104</v>
      </c>
      <c r="K109" s="79">
        <v>104</v>
      </c>
      <c r="L109" s="79">
        <v>104</v>
      </c>
      <c r="M109" s="79">
        <v>104</v>
      </c>
      <c r="N109" s="79">
        <v>104</v>
      </c>
      <c r="O109" s="75">
        <v>104</v>
      </c>
      <c r="P109" s="75">
        <v>104</v>
      </c>
      <c r="Q109" s="75">
        <v>104</v>
      </c>
      <c r="R109" s="7"/>
      <c r="S109" s="121" t="s">
        <v>122</v>
      </c>
      <c r="T109" s="122"/>
      <c r="U109" s="122"/>
    </row>
    <row r="110" spans="1:18" ht="15" hidden="1">
      <c r="A110" s="144"/>
      <c r="B110" s="127" t="s">
        <v>111</v>
      </c>
      <c r="C110" s="20" t="s">
        <v>25</v>
      </c>
      <c r="D110" s="2">
        <v>0</v>
      </c>
      <c r="E110" s="2">
        <v>0</v>
      </c>
      <c r="F110" s="2">
        <v>0</v>
      </c>
      <c r="G110" s="72">
        <v>0</v>
      </c>
      <c r="H110" s="72">
        <v>0</v>
      </c>
      <c r="I110" s="72">
        <v>0</v>
      </c>
      <c r="J110" s="72">
        <v>0</v>
      </c>
      <c r="K110" s="72">
        <v>0</v>
      </c>
      <c r="L110" s="72">
        <v>0</v>
      </c>
      <c r="M110" s="72">
        <v>0</v>
      </c>
      <c r="N110" s="72">
        <v>0</v>
      </c>
      <c r="O110" s="72">
        <v>0</v>
      </c>
      <c r="P110" s="72">
        <v>0</v>
      </c>
      <c r="Q110" s="72">
        <v>0</v>
      </c>
      <c r="R110" s="7" t="s">
        <v>113</v>
      </c>
    </row>
    <row r="111" spans="1:18" ht="22.5" customHeight="1" hidden="1">
      <c r="A111" s="144"/>
      <c r="B111" s="127"/>
      <c r="C111" s="20" t="s">
        <v>4</v>
      </c>
      <c r="D111" s="2">
        <v>0</v>
      </c>
      <c r="E111" s="2">
        <v>0</v>
      </c>
      <c r="F111" s="2">
        <v>0</v>
      </c>
      <c r="G111" s="72">
        <v>0</v>
      </c>
      <c r="H111" s="72">
        <v>0</v>
      </c>
      <c r="I111" s="72">
        <v>0</v>
      </c>
      <c r="J111" s="72">
        <v>0</v>
      </c>
      <c r="K111" s="72">
        <v>0</v>
      </c>
      <c r="L111" s="72">
        <v>0</v>
      </c>
      <c r="M111" s="72">
        <v>0</v>
      </c>
      <c r="N111" s="72">
        <v>0</v>
      </c>
      <c r="O111" s="72">
        <v>0</v>
      </c>
      <c r="P111" s="72">
        <v>0</v>
      </c>
      <c r="Q111" s="72">
        <v>0</v>
      </c>
      <c r="R111" s="7" t="s">
        <v>113</v>
      </c>
    </row>
    <row r="112" spans="1:18" ht="30" hidden="1">
      <c r="A112" s="32">
        <v>49</v>
      </c>
      <c r="B112" s="42" t="s">
        <v>30</v>
      </c>
      <c r="C112" s="2" t="s">
        <v>5</v>
      </c>
      <c r="D112" s="20">
        <v>69</v>
      </c>
      <c r="E112" s="20">
        <v>67</v>
      </c>
      <c r="F112" s="20">
        <v>65.5</v>
      </c>
      <c r="G112" s="53">
        <v>75.8</v>
      </c>
      <c r="H112" s="53">
        <v>65</v>
      </c>
      <c r="I112" s="53">
        <v>63</v>
      </c>
      <c r="J112" s="53">
        <v>65</v>
      </c>
      <c r="K112" s="53">
        <v>65</v>
      </c>
      <c r="L112" s="53">
        <v>65</v>
      </c>
      <c r="M112" s="53">
        <v>70</v>
      </c>
      <c r="N112" s="53">
        <v>70</v>
      </c>
      <c r="O112" s="72">
        <v>65</v>
      </c>
      <c r="P112" s="72">
        <v>70</v>
      </c>
      <c r="Q112" s="72">
        <v>70</v>
      </c>
      <c r="R112" s="7"/>
    </row>
    <row r="113" spans="1:21" ht="36.75" customHeight="1" hidden="1">
      <c r="A113" s="45">
        <v>50</v>
      </c>
      <c r="B113" s="46" t="s">
        <v>93</v>
      </c>
      <c r="C113" s="2" t="s">
        <v>25</v>
      </c>
      <c r="D113" s="20">
        <v>843.3</v>
      </c>
      <c r="E113" s="20">
        <v>735.9</v>
      </c>
      <c r="F113" s="20">
        <v>730.3</v>
      </c>
      <c r="G113" s="53">
        <v>727.8</v>
      </c>
      <c r="H113" s="53">
        <v>640.5</v>
      </c>
      <c r="I113" s="53">
        <v>624.8</v>
      </c>
      <c r="J113" s="53">
        <v>624.8</v>
      </c>
      <c r="K113" s="53">
        <v>624.8</v>
      </c>
      <c r="L113" s="54">
        <v>628</v>
      </c>
      <c r="M113" s="54">
        <v>628</v>
      </c>
      <c r="N113" s="54">
        <v>628</v>
      </c>
      <c r="O113" s="72">
        <v>653.8</v>
      </c>
      <c r="P113" s="72">
        <v>653.8</v>
      </c>
      <c r="Q113" s="72">
        <v>653.8</v>
      </c>
      <c r="R113" s="7"/>
      <c r="S113" s="119" t="s">
        <v>123</v>
      </c>
      <c r="T113" s="120"/>
      <c r="U113" s="120"/>
    </row>
    <row r="114" spans="1:18" ht="27.75" customHeight="1" hidden="1">
      <c r="A114" s="135" t="s">
        <v>100</v>
      </c>
      <c r="B114" s="136"/>
      <c r="C114" s="5"/>
      <c r="D114" s="3"/>
      <c r="E114" s="3"/>
      <c r="F114" s="7"/>
      <c r="G114" s="74"/>
      <c r="H114" s="74"/>
      <c r="I114" s="89"/>
      <c r="J114" s="89"/>
      <c r="K114" s="89"/>
      <c r="L114" s="89"/>
      <c r="M114" s="89"/>
      <c r="N114" s="74"/>
      <c r="O114" s="72"/>
      <c r="P114" s="72"/>
      <c r="Q114" s="72"/>
      <c r="R114" s="7"/>
    </row>
    <row r="115" spans="1:21" ht="30" hidden="1">
      <c r="A115" s="32">
        <v>51</v>
      </c>
      <c r="B115" s="42" t="s">
        <v>31</v>
      </c>
      <c r="C115" s="2" t="s">
        <v>35</v>
      </c>
      <c r="D115" s="2">
        <v>201.1</v>
      </c>
      <c r="E115" s="2">
        <v>296.7</v>
      </c>
      <c r="F115" s="2">
        <v>473</v>
      </c>
      <c r="G115" s="72">
        <v>180</v>
      </c>
      <c r="H115" s="72">
        <v>17.2</v>
      </c>
      <c r="I115" s="53">
        <v>20</v>
      </c>
      <c r="J115" s="53">
        <v>286</v>
      </c>
      <c r="K115" s="53">
        <v>286</v>
      </c>
      <c r="L115" s="53">
        <v>20</v>
      </c>
      <c r="M115" s="53">
        <v>286</v>
      </c>
      <c r="N115" s="72">
        <v>286</v>
      </c>
      <c r="O115" s="72">
        <v>20</v>
      </c>
      <c r="P115" s="72">
        <v>286</v>
      </c>
      <c r="Q115" s="72">
        <v>286</v>
      </c>
      <c r="R115" s="7"/>
      <c r="S115" s="119" t="s">
        <v>120</v>
      </c>
      <c r="T115" s="120"/>
      <c r="U115" s="120"/>
    </row>
    <row r="116" spans="1:21" ht="30" hidden="1">
      <c r="A116" s="32">
        <v>52</v>
      </c>
      <c r="B116" s="42" t="s">
        <v>32</v>
      </c>
      <c r="C116" s="2" t="s">
        <v>35</v>
      </c>
      <c r="D116" s="2">
        <v>56339.7</v>
      </c>
      <c r="E116" s="2">
        <v>66715.1</v>
      </c>
      <c r="F116" s="2">
        <v>41296.6</v>
      </c>
      <c r="G116" s="72">
        <v>41800</v>
      </c>
      <c r="H116" s="72">
        <v>18750</v>
      </c>
      <c r="I116" s="53">
        <v>14379.2</v>
      </c>
      <c r="J116" s="53">
        <v>28597.3</v>
      </c>
      <c r="K116" s="53">
        <v>28597.3</v>
      </c>
      <c r="L116" s="53">
        <v>13858.5</v>
      </c>
      <c r="M116" s="53">
        <v>15471.8</v>
      </c>
      <c r="N116" s="72">
        <v>15471.8</v>
      </c>
      <c r="O116" s="72">
        <v>16810.1</v>
      </c>
      <c r="P116" s="72">
        <v>18383.1</v>
      </c>
      <c r="Q116" s="72">
        <v>18388.1</v>
      </c>
      <c r="R116" s="7"/>
      <c r="S116" s="119" t="s">
        <v>120</v>
      </c>
      <c r="T116" s="120"/>
      <c r="U116" s="120"/>
    </row>
    <row r="117" spans="1:21" ht="30" hidden="1">
      <c r="A117" s="32">
        <v>53</v>
      </c>
      <c r="B117" s="42" t="s">
        <v>33</v>
      </c>
      <c r="C117" s="2" t="s">
        <v>35</v>
      </c>
      <c r="D117" s="2">
        <v>0</v>
      </c>
      <c r="E117" s="2">
        <v>0</v>
      </c>
      <c r="F117" s="2">
        <v>0</v>
      </c>
      <c r="G117" s="72">
        <v>0</v>
      </c>
      <c r="H117" s="72">
        <v>0</v>
      </c>
      <c r="I117" s="53">
        <v>0</v>
      </c>
      <c r="J117" s="53">
        <v>0</v>
      </c>
      <c r="K117" s="53">
        <v>0</v>
      </c>
      <c r="L117" s="53">
        <v>0</v>
      </c>
      <c r="M117" s="53">
        <v>0</v>
      </c>
      <c r="N117" s="72">
        <v>0</v>
      </c>
      <c r="O117" s="72">
        <v>0</v>
      </c>
      <c r="P117" s="72">
        <v>0</v>
      </c>
      <c r="Q117" s="72">
        <v>0</v>
      </c>
      <c r="R117" s="7"/>
      <c r="S117" s="119" t="s">
        <v>120</v>
      </c>
      <c r="T117" s="120"/>
      <c r="U117" s="120"/>
    </row>
    <row r="118" spans="1:21" ht="30" hidden="1">
      <c r="A118" s="32">
        <v>54</v>
      </c>
      <c r="B118" s="42" t="s">
        <v>34</v>
      </c>
      <c r="C118" s="2" t="s">
        <v>35</v>
      </c>
      <c r="D118" s="2">
        <v>26622.2</v>
      </c>
      <c r="E118" s="2">
        <v>31260</v>
      </c>
      <c r="F118" s="2">
        <v>20409.1</v>
      </c>
      <c r="G118" s="72">
        <v>12100.9</v>
      </c>
      <c r="H118" s="72">
        <v>10387.8</v>
      </c>
      <c r="I118" s="53">
        <v>13132.5</v>
      </c>
      <c r="J118" s="53">
        <v>13132.5</v>
      </c>
      <c r="K118" s="53">
        <v>13200</v>
      </c>
      <c r="L118" s="53">
        <v>10157.9</v>
      </c>
      <c r="M118" s="53">
        <v>13162.5</v>
      </c>
      <c r="N118" s="72">
        <v>13162.5</v>
      </c>
      <c r="O118" s="72">
        <v>10157.9</v>
      </c>
      <c r="P118" s="72">
        <v>13162.5</v>
      </c>
      <c r="Q118" s="72">
        <v>13162.5</v>
      </c>
      <c r="R118" s="7"/>
      <c r="S118" s="119" t="s">
        <v>120</v>
      </c>
      <c r="T118" s="120"/>
      <c r="U118" s="120"/>
    </row>
    <row r="119" spans="1:18" ht="29.25" customHeight="1" hidden="1">
      <c r="A119" s="135" t="s">
        <v>101</v>
      </c>
      <c r="B119" s="136"/>
      <c r="C119" s="5"/>
      <c r="D119" s="2"/>
      <c r="E119" s="2"/>
      <c r="F119" s="5"/>
      <c r="G119" s="74"/>
      <c r="H119" s="74"/>
      <c r="I119" s="89"/>
      <c r="J119" s="89"/>
      <c r="K119" s="89"/>
      <c r="L119" s="89"/>
      <c r="M119" s="89"/>
      <c r="N119" s="74"/>
      <c r="O119" s="72"/>
      <c r="P119" s="72"/>
      <c r="Q119" s="72"/>
      <c r="R119" s="7"/>
    </row>
    <row r="120" spans="1:18" ht="33" customHeight="1">
      <c r="A120" s="131">
        <v>18</v>
      </c>
      <c r="B120" s="153" t="s">
        <v>139</v>
      </c>
      <c r="C120" s="51" t="s">
        <v>88</v>
      </c>
      <c r="D120" s="23">
        <v>2274323</v>
      </c>
      <c r="E120" s="23">
        <v>1175731</v>
      </c>
      <c r="F120" s="28">
        <v>579718</v>
      </c>
      <c r="G120" s="85">
        <v>1086994</v>
      </c>
      <c r="H120" s="85">
        <v>918000</v>
      </c>
      <c r="I120" s="85">
        <f>H120*I121/100</f>
        <v>940950</v>
      </c>
      <c r="J120" s="85">
        <f>H120*J121/100</f>
        <v>946458</v>
      </c>
      <c r="K120" s="85">
        <f>J120+1000000</f>
        <v>1946458</v>
      </c>
      <c r="L120" s="85">
        <f>I120*L121/100</f>
        <v>1000229.85</v>
      </c>
      <c r="M120" s="86">
        <f>J120*M121/100</f>
        <v>1018388.808</v>
      </c>
      <c r="N120" s="86">
        <f>M120+1000000</f>
        <v>2018388.808</v>
      </c>
      <c r="O120" s="85">
        <f>L120*O121/100</f>
        <v>1053242.03205</v>
      </c>
      <c r="P120" s="86">
        <f>M120*P121/100</f>
        <v>1088657.6357520001</v>
      </c>
      <c r="Q120" s="86">
        <f>P120+1000000</f>
        <v>2088657.6357520001</v>
      </c>
      <c r="R120" s="7"/>
    </row>
    <row r="121" spans="1:18" ht="33" customHeight="1">
      <c r="A121" s="131"/>
      <c r="B121" s="154"/>
      <c r="C121" s="51" t="s">
        <v>130</v>
      </c>
      <c r="D121" s="23"/>
      <c r="E121" s="23"/>
      <c r="F121" s="28"/>
      <c r="G121" s="84">
        <v>153.1</v>
      </c>
      <c r="H121" s="85">
        <f>G120/H120*100</f>
        <v>118.40893246187363</v>
      </c>
      <c r="I121" s="54">
        <v>102.5</v>
      </c>
      <c r="J121" s="54">
        <v>103.1</v>
      </c>
      <c r="K121" s="54">
        <f>K120/H120*100</f>
        <v>212.03246187363837</v>
      </c>
      <c r="L121" s="54">
        <v>106.3</v>
      </c>
      <c r="M121" s="54">
        <v>107.6</v>
      </c>
      <c r="N121" s="75">
        <f>N120/K120*100</f>
        <v>103.6954718776362</v>
      </c>
      <c r="O121" s="72">
        <v>105.3</v>
      </c>
      <c r="P121" s="75">
        <v>106.9</v>
      </c>
      <c r="Q121" s="75">
        <f>Q120/N120*100</f>
        <v>103.48143169806956</v>
      </c>
      <c r="R121" s="7"/>
    </row>
    <row r="122" spans="1:18" ht="34.5" customHeight="1" hidden="1">
      <c r="A122" s="131"/>
      <c r="B122" s="19" t="s">
        <v>90</v>
      </c>
      <c r="C122" s="51" t="s">
        <v>89</v>
      </c>
      <c r="D122" s="2">
        <v>180</v>
      </c>
      <c r="E122" s="2">
        <v>41</v>
      </c>
      <c r="F122" s="20">
        <v>39</v>
      </c>
      <c r="G122" s="53">
        <v>102</v>
      </c>
      <c r="H122" s="53">
        <v>100.1</v>
      </c>
      <c r="I122" s="53">
        <v>91.9</v>
      </c>
      <c r="J122" s="53">
        <v>101</v>
      </c>
      <c r="K122" s="53">
        <v>101</v>
      </c>
      <c r="L122" s="53">
        <v>93.9</v>
      </c>
      <c r="M122" s="72">
        <v>105.7</v>
      </c>
      <c r="N122" s="72">
        <v>105.7</v>
      </c>
      <c r="O122" s="53">
        <v>100</v>
      </c>
      <c r="P122" s="72">
        <v>100</v>
      </c>
      <c r="Q122" s="72">
        <v>100</v>
      </c>
      <c r="R122" s="7"/>
    </row>
    <row r="123" spans="1:18" ht="34.5" customHeight="1" hidden="1">
      <c r="A123" s="131"/>
      <c r="B123" s="14" t="s">
        <v>94</v>
      </c>
      <c r="C123" s="51" t="s">
        <v>107</v>
      </c>
      <c r="D123" s="2">
        <v>190</v>
      </c>
      <c r="E123" s="2">
        <v>51.7</v>
      </c>
      <c r="F123" s="20">
        <v>49.3</v>
      </c>
      <c r="G123" s="97">
        <f>G120/F120*100</f>
        <v>187.50392432182542</v>
      </c>
      <c r="H123" s="54">
        <f>H120/G120*100</f>
        <v>84.45308805752377</v>
      </c>
      <c r="I123" s="54">
        <f>I120/H120*100</f>
        <v>102.49999999999999</v>
      </c>
      <c r="J123" s="83">
        <f>J120/H120*100</f>
        <v>103.1</v>
      </c>
      <c r="K123" s="53">
        <v>107</v>
      </c>
      <c r="L123" s="53">
        <v>108.3</v>
      </c>
      <c r="M123" s="72">
        <v>111</v>
      </c>
      <c r="N123" s="72">
        <v>111</v>
      </c>
      <c r="O123" s="53">
        <v>100</v>
      </c>
      <c r="P123" s="72">
        <v>100</v>
      </c>
      <c r="Q123" s="72">
        <v>100</v>
      </c>
      <c r="R123" s="7"/>
    </row>
    <row r="124" spans="1:18" ht="30" customHeight="1" hidden="1">
      <c r="A124" s="131"/>
      <c r="B124" s="1" t="s">
        <v>72</v>
      </c>
      <c r="C124" s="10"/>
      <c r="D124" s="3"/>
      <c r="E124" s="3"/>
      <c r="F124" s="15"/>
      <c r="G124" s="53"/>
      <c r="H124" s="53"/>
      <c r="I124" s="53"/>
      <c r="J124" s="53"/>
      <c r="K124" s="53"/>
      <c r="L124" s="53"/>
      <c r="M124" s="72"/>
      <c r="N124" s="72"/>
      <c r="O124" s="53"/>
      <c r="P124" s="72"/>
      <c r="Q124" s="72"/>
      <c r="R124" s="7"/>
    </row>
    <row r="125" spans="1:19" ht="21" customHeight="1" hidden="1">
      <c r="A125" s="131"/>
      <c r="B125" s="1" t="s">
        <v>73</v>
      </c>
      <c r="C125" s="51" t="s">
        <v>35</v>
      </c>
      <c r="D125" s="23">
        <v>1205079</v>
      </c>
      <c r="E125" s="23">
        <v>793219</v>
      </c>
      <c r="F125" s="28">
        <v>508956</v>
      </c>
      <c r="G125" s="53">
        <v>631466</v>
      </c>
      <c r="H125" s="53">
        <v>669430</v>
      </c>
      <c r="I125" s="53">
        <v>408940</v>
      </c>
      <c r="J125" s="53">
        <v>716610</v>
      </c>
      <c r="K125" s="53">
        <v>716610</v>
      </c>
      <c r="L125" s="53">
        <v>446880</v>
      </c>
      <c r="M125" s="72">
        <v>797523</v>
      </c>
      <c r="N125" s="72">
        <v>797523</v>
      </c>
      <c r="O125" s="53">
        <v>446880</v>
      </c>
      <c r="P125" s="72">
        <v>797523</v>
      </c>
      <c r="Q125" s="72">
        <v>797523</v>
      </c>
      <c r="R125" s="7"/>
      <c r="S125" s="123" t="s">
        <v>124</v>
      </c>
    </row>
    <row r="126" spans="1:19" ht="15" customHeight="1" hidden="1">
      <c r="A126" s="131"/>
      <c r="B126" s="1" t="s">
        <v>74</v>
      </c>
      <c r="C126" s="51"/>
      <c r="D126" s="23"/>
      <c r="E126" s="23"/>
      <c r="F126" s="28"/>
      <c r="G126" s="53"/>
      <c r="H126" s="53"/>
      <c r="I126" s="53"/>
      <c r="J126" s="53"/>
      <c r="K126" s="53"/>
      <c r="L126" s="53"/>
      <c r="M126" s="72"/>
      <c r="N126" s="72"/>
      <c r="O126" s="53"/>
      <c r="P126" s="72"/>
      <c r="Q126" s="72"/>
      <c r="R126" s="7"/>
      <c r="S126" s="123"/>
    </row>
    <row r="127" spans="1:19" ht="15" customHeight="1" hidden="1">
      <c r="A127" s="131"/>
      <c r="B127" s="1" t="s">
        <v>75</v>
      </c>
      <c r="C127" s="51" t="s">
        <v>35</v>
      </c>
      <c r="D127" s="23">
        <v>641651</v>
      </c>
      <c r="E127" s="2">
        <v>234588</v>
      </c>
      <c r="F127" s="20">
        <v>152687</v>
      </c>
      <c r="G127" s="76">
        <v>0</v>
      </c>
      <c r="H127" s="53">
        <v>200829</v>
      </c>
      <c r="I127" s="53">
        <v>122682</v>
      </c>
      <c r="J127" s="53">
        <v>214983</v>
      </c>
      <c r="K127" s="53">
        <v>214983</v>
      </c>
      <c r="L127" s="53">
        <v>140064</v>
      </c>
      <c r="M127" s="72">
        <v>239257</v>
      </c>
      <c r="N127" s="72">
        <v>239257</v>
      </c>
      <c r="O127" s="53">
        <v>140064</v>
      </c>
      <c r="P127" s="72">
        <v>239257</v>
      </c>
      <c r="Q127" s="72">
        <v>239257</v>
      </c>
      <c r="R127" s="7"/>
      <c r="S127" s="123"/>
    </row>
    <row r="128" spans="1:19" ht="15" customHeight="1" hidden="1">
      <c r="A128" s="131"/>
      <c r="B128" s="1" t="s">
        <v>76</v>
      </c>
      <c r="C128" s="51" t="s">
        <v>35</v>
      </c>
      <c r="D128" s="23">
        <v>563428</v>
      </c>
      <c r="E128" s="2">
        <v>558631</v>
      </c>
      <c r="F128" s="20">
        <v>356269</v>
      </c>
      <c r="G128" s="76">
        <v>0</v>
      </c>
      <c r="H128" s="53">
        <v>468601</v>
      </c>
      <c r="I128" s="53">
        <v>286258</v>
      </c>
      <c r="J128" s="53">
        <v>501627</v>
      </c>
      <c r="K128" s="53">
        <v>501627</v>
      </c>
      <c r="L128" s="53">
        <v>326816</v>
      </c>
      <c r="M128" s="72">
        <v>558266</v>
      </c>
      <c r="N128" s="72">
        <v>558266</v>
      </c>
      <c r="O128" s="53">
        <v>326816</v>
      </c>
      <c r="P128" s="72">
        <v>558266</v>
      </c>
      <c r="Q128" s="72">
        <v>558266</v>
      </c>
      <c r="R128" s="7"/>
      <c r="S128" s="123"/>
    </row>
    <row r="129" spans="1:19" ht="15" customHeight="1" hidden="1">
      <c r="A129" s="131"/>
      <c r="B129" s="1" t="s">
        <v>77</v>
      </c>
      <c r="C129" s="51" t="s">
        <v>35</v>
      </c>
      <c r="D129" s="23">
        <v>1069244</v>
      </c>
      <c r="E129" s="23">
        <v>382512</v>
      </c>
      <c r="F129" s="28">
        <v>70762</v>
      </c>
      <c r="G129" s="53">
        <v>78751</v>
      </c>
      <c r="H129" s="53">
        <v>54570</v>
      </c>
      <c r="I129" s="53">
        <v>303060</v>
      </c>
      <c r="J129" s="53">
        <v>58390</v>
      </c>
      <c r="K129" s="53">
        <v>58390</v>
      </c>
      <c r="L129" s="53">
        <v>304120</v>
      </c>
      <c r="M129" s="72">
        <v>62477</v>
      </c>
      <c r="N129" s="72">
        <v>62477</v>
      </c>
      <c r="O129" s="53">
        <v>304120</v>
      </c>
      <c r="P129" s="72">
        <v>62477</v>
      </c>
      <c r="Q129" s="72">
        <v>62477</v>
      </c>
      <c r="R129" s="7"/>
      <c r="S129" s="123"/>
    </row>
    <row r="130" spans="1:19" ht="15" customHeight="1" hidden="1">
      <c r="A130" s="131"/>
      <c r="B130" s="1" t="s">
        <v>74</v>
      </c>
      <c r="C130" s="51"/>
      <c r="D130" s="23"/>
      <c r="E130" s="23"/>
      <c r="F130" s="28"/>
      <c r="G130" s="53"/>
      <c r="H130" s="53"/>
      <c r="I130" s="53"/>
      <c r="J130" s="53"/>
      <c r="K130" s="53"/>
      <c r="L130" s="53"/>
      <c r="M130" s="72"/>
      <c r="N130" s="72"/>
      <c r="O130" s="53"/>
      <c r="P130" s="72"/>
      <c r="Q130" s="72"/>
      <c r="R130" s="7"/>
      <c r="S130" s="123"/>
    </row>
    <row r="131" spans="1:19" ht="15" customHeight="1" hidden="1">
      <c r="A131" s="131"/>
      <c r="B131" s="1" t="s">
        <v>78</v>
      </c>
      <c r="C131" s="51" t="s">
        <v>35</v>
      </c>
      <c r="D131" s="30">
        <v>861959</v>
      </c>
      <c r="E131" s="30">
        <v>257070</v>
      </c>
      <c r="F131" s="30">
        <v>0</v>
      </c>
      <c r="G131" s="98">
        <v>0</v>
      </c>
      <c r="H131" s="98">
        <v>0</v>
      </c>
      <c r="I131" s="98">
        <v>250000</v>
      </c>
      <c r="J131" s="98">
        <v>0</v>
      </c>
      <c r="K131" s="98">
        <v>0</v>
      </c>
      <c r="L131" s="98">
        <v>250000</v>
      </c>
      <c r="M131" s="91">
        <v>0</v>
      </c>
      <c r="N131" s="91">
        <v>0</v>
      </c>
      <c r="O131" s="98">
        <v>250000</v>
      </c>
      <c r="P131" s="91">
        <v>0</v>
      </c>
      <c r="Q131" s="91">
        <v>0</v>
      </c>
      <c r="R131" s="7"/>
      <c r="S131" s="123"/>
    </row>
    <row r="132" spans="1:19" ht="15" customHeight="1" hidden="1">
      <c r="A132" s="131"/>
      <c r="B132" s="1" t="s">
        <v>79</v>
      </c>
      <c r="C132" s="51" t="s">
        <v>35</v>
      </c>
      <c r="D132" s="17">
        <v>0</v>
      </c>
      <c r="E132" s="17">
        <v>0</v>
      </c>
      <c r="F132" s="30">
        <v>0</v>
      </c>
      <c r="G132" s="98">
        <v>0</v>
      </c>
      <c r="H132" s="98">
        <v>0</v>
      </c>
      <c r="I132" s="98">
        <v>0</v>
      </c>
      <c r="J132" s="98">
        <v>0</v>
      </c>
      <c r="K132" s="98">
        <v>0</v>
      </c>
      <c r="L132" s="98">
        <v>0</v>
      </c>
      <c r="M132" s="91">
        <v>0</v>
      </c>
      <c r="N132" s="91">
        <v>0</v>
      </c>
      <c r="O132" s="98">
        <v>0</v>
      </c>
      <c r="P132" s="91">
        <v>0</v>
      </c>
      <c r="Q132" s="91">
        <v>0</v>
      </c>
      <c r="R132" s="7" t="s">
        <v>113</v>
      </c>
      <c r="S132" s="123"/>
    </row>
    <row r="133" spans="1:19" ht="15" customHeight="1" hidden="1">
      <c r="A133" s="131"/>
      <c r="B133" s="1" t="s">
        <v>80</v>
      </c>
      <c r="C133" s="51" t="s">
        <v>35</v>
      </c>
      <c r="D133" s="30">
        <v>0</v>
      </c>
      <c r="E133" s="17">
        <v>0</v>
      </c>
      <c r="F133" s="30">
        <v>0</v>
      </c>
      <c r="G133" s="98">
        <v>0</v>
      </c>
      <c r="H133" s="98">
        <v>0</v>
      </c>
      <c r="I133" s="98">
        <v>0</v>
      </c>
      <c r="J133" s="98">
        <v>0</v>
      </c>
      <c r="K133" s="98">
        <v>0</v>
      </c>
      <c r="L133" s="98">
        <v>0</v>
      </c>
      <c r="M133" s="91">
        <v>0</v>
      </c>
      <c r="N133" s="91">
        <v>0</v>
      </c>
      <c r="O133" s="98">
        <v>0</v>
      </c>
      <c r="P133" s="91">
        <v>0</v>
      </c>
      <c r="Q133" s="91">
        <v>0</v>
      </c>
      <c r="R133" s="7" t="s">
        <v>113</v>
      </c>
      <c r="S133" s="123"/>
    </row>
    <row r="134" spans="1:18" ht="15" customHeight="1" hidden="1">
      <c r="A134" s="131"/>
      <c r="B134" s="1" t="s">
        <v>81</v>
      </c>
      <c r="C134" s="51"/>
      <c r="D134" s="17">
        <v>207285</v>
      </c>
      <c r="E134" s="17">
        <v>106367</v>
      </c>
      <c r="F134" s="30">
        <v>50728</v>
      </c>
      <c r="G134" s="98">
        <v>57880</v>
      </c>
      <c r="H134" s="98">
        <v>54570</v>
      </c>
      <c r="I134" s="98">
        <v>53060</v>
      </c>
      <c r="J134" s="98">
        <v>58390</v>
      </c>
      <c r="K134" s="98">
        <v>58390</v>
      </c>
      <c r="L134" s="98">
        <v>54120</v>
      </c>
      <c r="M134" s="91">
        <v>62477</v>
      </c>
      <c r="N134" s="91">
        <v>62477</v>
      </c>
      <c r="O134" s="98">
        <v>54120</v>
      </c>
      <c r="P134" s="91">
        <v>62477</v>
      </c>
      <c r="Q134" s="91">
        <v>62477</v>
      </c>
      <c r="R134" s="7"/>
    </row>
    <row r="135" spans="1:18" ht="15" customHeight="1" hidden="1">
      <c r="A135" s="131"/>
      <c r="B135" s="1" t="s">
        <v>82</v>
      </c>
      <c r="C135" s="51" t="s">
        <v>35</v>
      </c>
      <c r="D135" s="17"/>
      <c r="E135" s="17"/>
      <c r="F135" s="30"/>
      <c r="G135" s="98"/>
      <c r="H135" s="98"/>
      <c r="I135" s="98"/>
      <c r="J135" s="98"/>
      <c r="K135" s="98"/>
      <c r="L135" s="98"/>
      <c r="M135" s="91"/>
      <c r="N135" s="91"/>
      <c r="O135" s="98"/>
      <c r="P135" s="91"/>
      <c r="Q135" s="91"/>
      <c r="R135" s="7"/>
    </row>
    <row r="136" spans="1:18" ht="15" customHeight="1" hidden="1">
      <c r="A136" s="131"/>
      <c r="B136" s="1" t="s">
        <v>83</v>
      </c>
      <c r="C136" s="51" t="s">
        <v>35</v>
      </c>
      <c r="D136" s="17">
        <v>12066</v>
      </c>
      <c r="E136" s="17">
        <v>10788</v>
      </c>
      <c r="F136" s="30">
        <v>10688</v>
      </c>
      <c r="G136" s="98">
        <v>6606</v>
      </c>
      <c r="H136" s="98">
        <v>11556</v>
      </c>
      <c r="I136" s="98">
        <v>11300</v>
      </c>
      <c r="J136" s="98">
        <v>12365</v>
      </c>
      <c r="K136" s="98">
        <v>12365</v>
      </c>
      <c r="L136" s="98">
        <v>11500</v>
      </c>
      <c r="M136" s="91">
        <v>13231</v>
      </c>
      <c r="N136" s="91">
        <v>13231</v>
      </c>
      <c r="O136" s="98">
        <v>11500</v>
      </c>
      <c r="P136" s="91">
        <v>13231</v>
      </c>
      <c r="Q136" s="91">
        <v>13231</v>
      </c>
      <c r="R136" s="7"/>
    </row>
    <row r="137" spans="1:18" ht="15" customHeight="1" hidden="1">
      <c r="A137" s="131"/>
      <c r="B137" s="1" t="s">
        <v>84</v>
      </c>
      <c r="C137" s="51" t="s">
        <v>35</v>
      </c>
      <c r="D137" s="17">
        <v>97926</v>
      </c>
      <c r="E137" s="17">
        <v>57423</v>
      </c>
      <c r="F137" s="30">
        <v>23205</v>
      </c>
      <c r="G137" s="98">
        <v>36570</v>
      </c>
      <c r="H137" s="98">
        <v>24890</v>
      </c>
      <c r="I137" s="98">
        <v>24200</v>
      </c>
      <c r="J137" s="98">
        <v>26632</v>
      </c>
      <c r="K137" s="98">
        <v>26632</v>
      </c>
      <c r="L137" s="98">
        <v>24700</v>
      </c>
      <c r="M137" s="91">
        <v>28496</v>
      </c>
      <c r="N137" s="91">
        <v>28496</v>
      </c>
      <c r="O137" s="98">
        <v>24700</v>
      </c>
      <c r="P137" s="91">
        <v>28496</v>
      </c>
      <c r="Q137" s="91">
        <v>28496</v>
      </c>
      <c r="R137" s="7"/>
    </row>
    <row r="138" spans="1:18" ht="15" customHeight="1" hidden="1">
      <c r="A138" s="131"/>
      <c r="B138" s="1" t="s">
        <v>85</v>
      </c>
      <c r="C138" s="51" t="s">
        <v>35</v>
      </c>
      <c r="D138" s="17">
        <v>97293</v>
      </c>
      <c r="E138" s="17">
        <v>38156</v>
      </c>
      <c r="F138" s="30">
        <v>16835</v>
      </c>
      <c r="G138" s="98">
        <v>14704</v>
      </c>
      <c r="H138" s="98">
        <v>18824</v>
      </c>
      <c r="I138" s="98">
        <v>17560</v>
      </c>
      <c r="J138" s="98">
        <v>19393</v>
      </c>
      <c r="K138" s="98">
        <v>19393</v>
      </c>
      <c r="L138" s="98">
        <v>17920</v>
      </c>
      <c r="M138" s="91">
        <v>20750</v>
      </c>
      <c r="N138" s="91">
        <v>20750</v>
      </c>
      <c r="O138" s="98">
        <v>17920</v>
      </c>
      <c r="P138" s="91">
        <v>20750</v>
      </c>
      <c r="Q138" s="91">
        <v>20750</v>
      </c>
      <c r="R138" s="7"/>
    </row>
    <row r="139" spans="1:18" ht="15" customHeight="1" hidden="1">
      <c r="A139" s="131"/>
      <c r="B139" s="1" t="s">
        <v>86</v>
      </c>
      <c r="C139" s="51" t="s">
        <v>35</v>
      </c>
      <c r="D139" s="30">
        <v>0</v>
      </c>
      <c r="E139" s="17">
        <v>3878</v>
      </c>
      <c r="F139" s="30">
        <v>300</v>
      </c>
      <c r="G139" s="98">
        <v>0</v>
      </c>
      <c r="H139" s="98">
        <v>0</v>
      </c>
      <c r="I139" s="98">
        <v>0</v>
      </c>
      <c r="J139" s="98">
        <v>0</v>
      </c>
      <c r="K139" s="98">
        <v>0</v>
      </c>
      <c r="L139" s="98">
        <v>0</v>
      </c>
      <c r="M139" s="91">
        <v>0</v>
      </c>
      <c r="N139" s="91">
        <v>0</v>
      </c>
      <c r="O139" s="98">
        <v>0</v>
      </c>
      <c r="P139" s="91">
        <v>0</v>
      </c>
      <c r="Q139" s="91">
        <v>0</v>
      </c>
      <c r="R139" s="7" t="s">
        <v>113</v>
      </c>
    </row>
    <row r="140" spans="1:18" ht="15.75" customHeight="1" hidden="1">
      <c r="A140" s="131"/>
      <c r="B140" s="1" t="s">
        <v>87</v>
      </c>
      <c r="C140" s="51" t="s">
        <v>35</v>
      </c>
      <c r="D140" s="17">
        <v>260391</v>
      </c>
      <c r="E140" s="17">
        <v>15332</v>
      </c>
      <c r="F140" s="30">
        <v>19734</v>
      </c>
      <c r="G140" s="98">
        <v>0</v>
      </c>
      <c r="H140" s="98">
        <v>0</v>
      </c>
      <c r="I140" s="98">
        <v>0</v>
      </c>
      <c r="J140" s="98">
        <v>0</v>
      </c>
      <c r="K140" s="98">
        <v>0</v>
      </c>
      <c r="L140" s="98">
        <v>0</v>
      </c>
      <c r="M140" s="91">
        <v>0</v>
      </c>
      <c r="N140" s="91">
        <v>0</v>
      </c>
      <c r="O140" s="98">
        <v>0</v>
      </c>
      <c r="P140" s="91">
        <v>0</v>
      </c>
      <c r="Q140" s="91">
        <v>0</v>
      </c>
      <c r="R140" s="7" t="s">
        <v>113</v>
      </c>
    </row>
    <row r="141" spans="1:17" ht="15" customHeight="1" hidden="1">
      <c r="A141" s="131"/>
      <c r="B141" s="4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1:17" ht="18.75" customHeight="1" hidden="1">
      <c r="A142" s="131"/>
      <c r="B142" s="49"/>
      <c r="C142" s="51"/>
      <c r="D142" s="23"/>
      <c r="E142" s="23"/>
      <c r="F142" s="28"/>
      <c r="G142" s="85"/>
      <c r="H142" s="85"/>
      <c r="I142" s="85"/>
      <c r="J142" s="85"/>
      <c r="K142" s="85"/>
      <c r="L142" s="85"/>
      <c r="M142" s="86"/>
      <c r="N142" s="86"/>
      <c r="O142" s="85"/>
      <c r="P142" s="86"/>
      <c r="Q142" s="86"/>
    </row>
    <row r="143" spans="1:17" ht="18.75" customHeight="1" hidden="1">
      <c r="A143" s="131"/>
      <c r="B143" s="50"/>
      <c r="C143" s="52" t="s">
        <v>4</v>
      </c>
      <c r="D143" s="23"/>
      <c r="E143" s="23"/>
      <c r="F143" s="28"/>
      <c r="G143" s="85"/>
      <c r="H143" s="85"/>
      <c r="I143" s="85"/>
      <c r="J143" s="85"/>
      <c r="K143" s="85"/>
      <c r="L143" s="85"/>
      <c r="M143" s="86"/>
      <c r="N143" s="86"/>
      <c r="O143" s="85"/>
      <c r="P143" s="86"/>
      <c r="Q143" s="86"/>
    </row>
    <row r="144" spans="1:17" ht="18.75" customHeight="1">
      <c r="A144" s="143">
        <v>19</v>
      </c>
      <c r="B144" s="140" t="s">
        <v>128</v>
      </c>
      <c r="C144" s="67" t="s">
        <v>131</v>
      </c>
      <c r="D144" s="23"/>
      <c r="E144" s="23"/>
      <c r="F144" s="28"/>
      <c r="G144" s="85">
        <v>2244</v>
      </c>
      <c r="H144" s="85">
        <v>2219</v>
      </c>
      <c r="I144" s="83">
        <v>2099</v>
      </c>
      <c r="J144" s="83">
        <v>2248</v>
      </c>
      <c r="K144" s="83">
        <f>H144*K145/100</f>
        <v>2263.38</v>
      </c>
      <c r="L144" s="83">
        <v>2055</v>
      </c>
      <c r="M144" s="83">
        <v>2251</v>
      </c>
      <c r="N144" s="88">
        <f>K144*N145/100</f>
        <v>2286.0138</v>
      </c>
      <c r="O144" s="83">
        <v>2012</v>
      </c>
      <c r="P144" s="83">
        <v>2253</v>
      </c>
      <c r="Q144" s="88">
        <f>N144*Q145/100</f>
        <v>2308.873938</v>
      </c>
    </row>
    <row r="145" spans="1:17" ht="22.5">
      <c r="A145" s="161"/>
      <c r="B145" s="141"/>
      <c r="C145" s="68" t="s">
        <v>132</v>
      </c>
      <c r="D145" s="23"/>
      <c r="E145" s="23"/>
      <c r="F145" s="28"/>
      <c r="G145" s="85">
        <v>100</v>
      </c>
      <c r="H145" s="84">
        <f>H144/G144*100</f>
        <v>98.88591800356507</v>
      </c>
      <c r="I145" s="84">
        <f>I144/H144*100</f>
        <v>94.59215863001353</v>
      </c>
      <c r="J145" s="84">
        <f>J144/H144*100</f>
        <v>101.30689499774674</v>
      </c>
      <c r="K145" s="84">
        <v>102</v>
      </c>
      <c r="L145" s="84">
        <f>L144/I144*100</f>
        <v>97.90376369699857</v>
      </c>
      <c r="M145" s="100">
        <f>M144/J144*100</f>
        <v>100.13345195729538</v>
      </c>
      <c r="N145" s="100">
        <v>101</v>
      </c>
      <c r="O145" s="84">
        <f>O144/L144*100</f>
        <v>97.90754257907543</v>
      </c>
      <c r="P145" s="100">
        <f>P144/M144*100</f>
        <v>100.08884940026654</v>
      </c>
      <c r="Q145" s="100">
        <v>101</v>
      </c>
    </row>
    <row r="146" spans="1:17" ht="15">
      <c r="A146" s="143">
        <v>20</v>
      </c>
      <c r="B146" s="140" t="s">
        <v>133</v>
      </c>
      <c r="C146" s="67" t="s">
        <v>129</v>
      </c>
      <c r="D146" s="23"/>
      <c r="E146" s="23"/>
      <c r="F146" s="28"/>
      <c r="G146" s="84">
        <v>1059.9</v>
      </c>
      <c r="H146" s="84">
        <f>G146*H147/100</f>
        <v>1086.3975</v>
      </c>
      <c r="I146" s="84">
        <f>H146*I147/100</f>
        <v>1101.6070650000001</v>
      </c>
      <c r="J146" s="84">
        <f>H146*J147/100</f>
        <v>1103.77986</v>
      </c>
      <c r="K146" s="84">
        <f>H146*1.026</f>
        <v>1114.643835</v>
      </c>
      <c r="L146" s="84">
        <f aca="true" t="shared" si="32" ref="L146:Q146">I146*L147/100</f>
        <v>1120.3343851050001</v>
      </c>
      <c r="M146" s="100">
        <f t="shared" si="32"/>
        <v>1124.7516773400002</v>
      </c>
      <c r="N146" s="100">
        <f t="shared" si="32"/>
        <v>1138.051355535</v>
      </c>
      <c r="O146" s="84">
        <f t="shared" si="32"/>
        <v>1143.861407192205</v>
      </c>
      <c r="P146" s="100">
        <f t="shared" si="32"/>
        <v>1152.8704692735002</v>
      </c>
      <c r="Q146" s="100">
        <f t="shared" si="32"/>
        <v>1168.778742134445</v>
      </c>
    </row>
    <row r="147" spans="1:17" ht="23.25">
      <c r="A147" s="144"/>
      <c r="B147" s="164"/>
      <c r="C147" s="67" t="s">
        <v>130</v>
      </c>
      <c r="D147" s="23"/>
      <c r="E147" s="23"/>
      <c r="F147" s="28"/>
      <c r="G147" s="84">
        <v>117.2</v>
      </c>
      <c r="H147" s="84">
        <v>102.5</v>
      </c>
      <c r="I147" s="84">
        <v>101.4</v>
      </c>
      <c r="J147" s="84">
        <v>101.6</v>
      </c>
      <c r="K147" s="84">
        <v>102</v>
      </c>
      <c r="L147" s="84">
        <v>101.7</v>
      </c>
      <c r="M147" s="100">
        <v>101.9</v>
      </c>
      <c r="N147" s="100">
        <v>102.1</v>
      </c>
      <c r="O147" s="84">
        <v>102.1</v>
      </c>
      <c r="P147" s="100">
        <v>102.5</v>
      </c>
      <c r="Q147" s="100">
        <v>102.7</v>
      </c>
    </row>
    <row r="148" spans="1:17" ht="15">
      <c r="A148" s="137">
        <v>21</v>
      </c>
      <c r="B148" s="139" t="s">
        <v>140</v>
      </c>
      <c r="C148" s="67" t="s">
        <v>25</v>
      </c>
      <c r="D148" s="69">
        <v>8290</v>
      </c>
      <c r="E148" s="69">
        <v>8763</v>
      </c>
      <c r="F148" s="69">
        <v>9262</v>
      </c>
      <c r="G148" s="102">
        <v>9201</v>
      </c>
      <c r="H148" s="102">
        <f>G148*H149/100</f>
        <v>9513.834</v>
      </c>
      <c r="I148" s="82">
        <f>H148*I149/100</f>
        <v>9894.38736</v>
      </c>
      <c r="J148" s="82">
        <f>H148*J149/100</f>
        <v>9922.928862</v>
      </c>
      <c r="K148" s="82">
        <f aca="true" t="shared" si="33" ref="K148:Q148">H148*K149/100</f>
        <v>10179.802380000001</v>
      </c>
      <c r="L148" s="82">
        <f t="shared" si="33"/>
        <v>10191.2189808</v>
      </c>
      <c r="M148" s="82">
        <f t="shared" si="33"/>
        <v>10300.000158756</v>
      </c>
      <c r="N148" s="82">
        <f t="shared" si="33"/>
        <v>10892.388546600001</v>
      </c>
      <c r="O148" s="101">
        <f t="shared" si="33"/>
        <v>10598.867740032</v>
      </c>
      <c r="P148" s="101">
        <f t="shared" si="33"/>
        <v>10712.00016510624</v>
      </c>
      <c r="Q148" s="101">
        <f t="shared" si="33"/>
        <v>11763.779630328</v>
      </c>
    </row>
    <row r="149" spans="1:17" ht="23.25">
      <c r="A149" s="138"/>
      <c r="B149" s="139"/>
      <c r="C149" s="67" t="s">
        <v>130</v>
      </c>
      <c r="D149" s="70">
        <v>106</v>
      </c>
      <c r="E149" s="71">
        <f>E148/D148*100</f>
        <v>105.70566948130278</v>
      </c>
      <c r="F149" s="71">
        <f>F148/E148*100</f>
        <v>105.69439689604016</v>
      </c>
      <c r="G149" s="103">
        <v>105</v>
      </c>
      <c r="H149" s="103">
        <v>103.4</v>
      </c>
      <c r="I149" s="54">
        <v>104</v>
      </c>
      <c r="J149" s="54">
        <v>104.3</v>
      </c>
      <c r="K149" s="76">
        <v>107</v>
      </c>
      <c r="L149" s="54">
        <v>103</v>
      </c>
      <c r="M149" s="54">
        <v>103.8</v>
      </c>
      <c r="N149" s="76">
        <v>107</v>
      </c>
      <c r="O149" s="75">
        <v>104</v>
      </c>
      <c r="P149" s="75">
        <v>104</v>
      </c>
      <c r="Q149" s="79">
        <v>108</v>
      </c>
    </row>
  </sheetData>
  <sheetProtection/>
  <mergeCells count="131">
    <mergeCell ref="A148:A149"/>
    <mergeCell ref="B148:B149"/>
    <mergeCell ref="M1:Q2"/>
    <mergeCell ref="A11:A12"/>
    <mergeCell ref="B9:B10"/>
    <mergeCell ref="B144:B145"/>
    <mergeCell ref="B146:B147"/>
    <mergeCell ref="A144:A145"/>
    <mergeCell ref="A146:A147"/>
    <mergeCell ref="A120:A143"/>
    <mergeCell ref="A81:A82"/>
    <mergeCell ref="S108:U108"/>
    <mergeCell ref="B108:B109"/>
    <mergeCell ref="B101:B102"/>
    <mergeCell ref="S100:U100"/>
    <mergeCell ref="S104:U104"/>
    <mergeCell ref="S105:U105"/>
    <mergeCell ref="S106:U106"/>
    <mergeCell ref="S109:U109"/>
    <mergeCell ref="B92:B93"/>
    <mergeCell ref="B120:B121"/>
    <mergeCell ref="B3:Q3"/>
    <mergeCell ref="B4:Q4"/>
    <mergeCell ref="B81:B82"/>
    <mergeCell ref="A83:A84"/>
    <mergeCell ref="B83:B84"/>
    <mergeCell ref="B11:B12"/>
    <mergeCell ref="B14:B15"/>
    <mergeCell ref="A8:B8"/>
    <mergeCell ref="I6:K6"/>
    <mergeCell ref="S47:T47"/>
    <mergeCell ref="A5:A7"/>
    <mergeCell ref="H6:H7"/>
    <mergeCell ref="O6:Q6"/>
    <mergeCell ref="I5:Q5"/>
    <mergeCell ref="B42:B43"/>
    <mergeCell ref="B36:B37"/>
    <mergeCell ref="G6:G7"/>
    <mergeCell ref="S115:U115"/>
    <mergeCell ref="S116:U116"/>
    <mergeCell ref="S117:U117"/>
    <mergeCell ref="S118:U118"/>
    <mergeCell ref="S75:U75"/>
    <mergeCell ref="S77:U77"/>
    <mergeCell ref="S79:U79"/>
    <mergeCell ref="S92:U92"/>
    <mergeCell ref="S95:U95"/>
    <mergeCell ref="A71:B71"/>
    <mergeCell ref="B77:B78"/>
    <mergeCell ref="A14:A15"/>
    <mergeCell ref="A17:A18"/>
    <mergeCell ref="A47:A48"/>
    <mergeCell ref="A20:A21"/>
    <mergeCell ref="A42:A43"/>
    <mergeCell ref="A69:A70"/>
    <mergeCell ref="A44:B44"/>
    <mergeCell ref="B45:B46"/>
    <mergeCell ref="B79:B80"/>
    <mergeCell ref="A32:B32"/>
    <mergeCell ref="A64:B64"/>
    <mergeCell ref="B97:B98"/>
    <mergeCell ref="D6:D7"/>
    <mergeCell ref="B23:B28"/>
    <mergeCell ref="A36:A37"/>
    <mergeCell ref="A23:A28"/>
    <mergeCell ref="B20:B21"/>
    <mergeCell ref="B17:B18"/>
    <mergeCell ref="B69:B70"/>
    <mergeCell ref="B65:B66"/>
    <mergeCell ref="F6:F7"/>
    <mergeCell ref="A72:A80"/>
    <mergeCell ref="B104:B105"/>
    <mergeCell ref="B99:B100"/>
    <mergeCell ref="B5:B7"/>
    <mergeCell ref="C5:C7"/>
    <mergeCell ref="E6:E7"/>
    <mergeCell ref="A87:A88"/>
    <mergeCell ref="B87:B88"/>
    <mergeCell ref="A89:A90"/>
    <mergeCell ref="A101:A111"/>
    <mergeCell ref="A94:B94"/>
    <mergeCell ref="B95:B96"/>
    <mergeCell ref="B110:B111"/>
    <mergeCell ref="A92:A93"/>
    <mergeCell ref="B89:B90"/>
    <mergeCell ref="A119:B119"/>
    <mergeCell ref="A114:B114"/>
    <mergeCell ref="A97:A98"/>
    <mergeCell ref="A95:A96"/>
    <mergeCell ref="A65:A66"/>
    <mergeCell ref="A99:A100"/>
    <mergeCell ref="B75:B76"/>
    <mergeCell ref="B106:B107"/>
    <mergeCell ref="A85:A86"/>
    <mergeCell ref="B85:B86"/>
    <mergeCell ref="R5:R7"/>
    <mergeCell ref="A29:A30"/>
    <mergeCell ref="A45:A46"/>
    <mergeCell ref="B29:B30"/>
    <mergeCell ref="B47:B48"/>
    <mergeCell ref="L6:N6"/>
    <mergeCell ref="A52:B52"/>
    <mergeCell ref="B72:B73"/>
    <mergeCell ref="S11:U11"/>
    <mergeCell ref="S14:U14"/>
    <mergeCell ref="S15:U15"/>
    <mergeCell ref="S16:U16"/>
    <mergeCell ref="S17:U17"/>
    <mergeCell ref="S18:U18"/>
    <mergeCell ref="S19:U19"/>
    <mergeCell ref="S20:U20"/>
    <mergeCell ref="S21:U21"/>
    <mergeCell ref="S125:S133"/>
    <mergeCell ref="S31:U31"/>
    <mergeCell ref="S34:V34"/>
    <mergeCell ref="S45:U45"/>
    <mergeCell ref="S25:U25"/>
    <mergeCell ref="S26:U26"/>
    <mergeCell ref="S27:U27"/>
    <mergeCell ref="S22:U22"/>
    <mergeCell ref="S23:U23"/>
    <mergeCell ref="S24:U24"/>
    <mergeCell ref="S113:U113"/>
    <mergeCell ref="S97:U97"/>
    <mergeCell ref="S28:U28"/>
    <mergeCell ref="S29:U29"/>
    <mergeCell ref="S30:U30"/>
    <mergeCell ref="S56:T56"/>
    <mergeCell ref="S107:U107"/>
    <mergeCell ref="S65:U65"/>
    <mergeCell ref="S68:U68"/>
  </mergeCells>
  <printOptions/>
  <pageMargins left="0.1968503937007874" right="0.1968503937007874" top="0.3937007874015748" bottom="0.1968503937007874" header="0" footer="0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luba</cp:lastModifiedBy>
  <cp:lastPrinted>2018-10-26T08:51:25Z</cp:lastPrinted>
  <dcterms:created xsi:type="dcterms:W3CDTF">2013-05-25T16:45:04Z</dcterms:created>
  <dcterms:modified xsi:type="dcterms:W3CDTF">2018-10-31T04:31:52Z</dcterms:modified>
  <cp:category/>
  <cp:version/>
  <cp:contentType/>
  <cp:contentStatus/>
</cp:coreProperties>
</file>